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<sst xmlns="http://schemas.openxmlformats.org/spreadsheetml/2006/main" count="14" uniqueCount="14">
  <si>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Measured RL (dB)</t>
  </si>
  <si>
    <t>Minimum Actual RL</t>
  </si>
  <si>
    <t>Maximum Actual RL</t>
  </si>
  <si>
    <t>Coupler Directivity (dB)</t>
  </si>
  <si>
    <t>Error +</t>
  </si>
  <si>
    <t>Error -</t>
  </si>
  <si>
    <t>Enter:</t>
  </si>
  <si>
    <t>Results:</t>
  </si>
  <si>
    <t>Return Loss Directivity Error Calculator</t>
  </si>
  <si>
    <t>Max SWR</t>
  </si>
  <si>
    <t>Min SWR</t>
  </si>
  <si>
    <t>Measured SWR</t>
  </si>
  <si>
    <r>
      <t>T</t>
    </r>
    <r>
      <rPr>
        <sz val="10"/>
        <rFont val="Arial"/>
        <family val="0"/>
      </rPr>
      <t>he uncertainty of return loss measurements is directly related to the directivity of the coupler or bridge used to make the measurement, and the actual impeadance of the device under test. Other error influences include the source match of the coupler or bridge, and the impedance of the transmission line between the measurement port and the device under test, as well as the group delay of all the componets. Vector network analyzers usually offer the capability to subtract these errors from the measurement using calibration standards with known characteristics. When making measurements without the benifit of calibration, this calculator can help you determine your measurement uncertainty due to the directivity of the measurement device, which is usually the most significant error term. INSTRUCTIONS - Change the values in yellow to suit your device, read results in blue, or see the graph above. Enjoy!</t>
    </r>
  </si>
  <si>
    <t>Copyright © 2000 Bryan K. Blackburn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</si>
</sst>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s>
  <fonts count="7">
    <font>
      <sz val="10"/>
      <name val="Arial"/>
      <family val="0"/>
    </font>
    <font>
      <b/>
      <sz val="10"/>
      <name val="Arial"/>
      <family val="2"/>
    </font>
    <font>
      <b/>
      <sz val="14"/>
      <name val="Arial"/>
      <family val="2"/>
    </font>
    <font>
      <sz val="9.25"/>
      <name val="Arial"/>
      <family val="0"/>
    </font>
    <font>
      <b/>
      <sz val="9.25"/>
      <name val="Arial"/>
      <family val="0"/>
    </font>
    <font>
      <sz val="14"/>
      <name val="Arial"/>
      <family val="2"/>
    </font>
    <font>
      <b/>
      <sz val="24"/>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10">
    <border>
      <left/>
      <right/>
      <top/>
      <bottom/>
      <diagonal/>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1" xfId="0"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6" fillId="0" borderId="0" xfId="0" applyFont="1" applyAlignment="1" applyProtection="1">
      <alignment horizontal="left"/>
      <protection hidden="1"/>
    </xf>
    <xf numFmtId="2" fontId="0" fillId="0" borderId="0" xfId="0" applyNumberFormat="1" applyAlignment="1" applyProtection="1">
      <alignment/>
      <protection hidden="1"/>
    </xf>
    <xf numFmtId="0" fontId="0" fillId="0" borderId="0" xfId="0" applyAlignment="1" applyProtection="1">
      <alignment/>
      <protection hidden="1"/>
    </xf>
    <xf numFmtId="0" fontId="1" fillId="0" borderId="0" xfId="0" applyFont="1" applyAlignment="1" applyProtection="1">
      <alignment horizontal="left"/>
      <protection hidden="1"/>
    </xf>
    <xf numFmtId="0" fontId="2" fillId="2" borderId="2" xfId="0" applyFont="1" applyFill="1" applyBorder="1" applyAlignment="1" applyProtection="1">
      <alignment/>
      <protection hidden="1"/>
    </xf>
    <xf numFmtId="0" fontId="0" fillId="0" borderId="3" xfId="0" applyBorder="1" applyAlignment="1" applyProtection="1">
      <alignment/>
      <protection hidden="1"/>
    </xf>
    <xf numFmtId="0" fontId="2" fillId="3" borderId="4" xfId="0" applyFont="1" applyFill="1" applyBorder="1" applyAlignment="1" applyProtection="1">
      <alignment/>
      <protection hidden="1"/>
    </xf>
    <xf numFmtId="0" fontId="0" fillId="0" borderId="0" xfId="0" applyBorder="1" applyAlignment="1" applyProtection="1">
      <alignment/>
      <protection hidden="1"/>
    </xf>
    <xf numFmtId="0" fontId="0" fillId="0" borderId="5" xfId="0" applyBorder="1" applyAlignment="1" applyProtection="1">
      <alignment/>
      <protection hidden="1"/>
    </xf>
    <xf numFmtId="0" fontId="0" fillId="0" borderId="6" xfId="0" applyBorder="1" applyAlignment="1" applyProtection="1">
      <alignment/>
      <protection hidden="1"/>
    </xf>
    <xf numFmtId="0" fontId="1" fillId="2" borderId="7" xfId="0" applyFont="1" applyFill="1" applyBorder="1" applyAlignment="1" applyProtection="1">
      <alignment horizontal="center" textRotation="90" wrapText="1"/>
      <protection hidden="1"/>
    </xf>
    <xf numFmtId="0" fontId="1" fillId="2" borderId="8" xfId="0" applyFont="1" applyFill="1" applyBorder="1" applyAlignment="1" applyProtection="1">
      <alignment horizontal="center" textRotation="90" wrapText="1"/>
      <protection hidden="1"/>
    </xf>
    <xf numFmtId="0" fontId="1" fillId="3" borderId="8" xfId="0" applyFont="1" applyFill="1" applyBorder="1" applyAlignment="1" applyProtection="1">
      <alignment horizontal="center" textRotation="90" wrapText="1"/>
      <protection hidden="1"/>
    </xf>
    <xf numFmtId="172" fontId="0" fillId="3" borderId="1" xfId="0" applyNumberFormat="1" applyFill="1" applyBorder="1" applyAlignment="1" applyProtection="1">
      <alignment horizontal="center"/>
      <protection hidden="1"/>
    </xf>
    <xf numFmtId="172" fontId="0" fillId="3" borderId="9" xfId="0" applyNumberFormat="1" applyFill="1" applyBorder="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top"/>
      <protection hidden="1"/>
    </xf>
    <xf numFmtId="0" fontId="0" fillId="0" borderId="0" xfId="0"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
          <c:w val="0.9035"/>
          <c:h val="0.8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Sheet1!$C$5:$C$85</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Sheet1!$B$5</c:f>
              <c:numCache/>
            </c:numRef>
          </c:cat>
          <c:val>
            <c:numRef>
              <c:f>Sheet1!$D$5:$D$85</c:f>
              <c:numCache/>
            </c:numRef>
          </c:val>
          <c:smooth val="0"/>
        </c:ser>
        <c:axId val="20960170"/>
        <c:axId val="54423803"/>
      </c:lineChart>
      <c:catAx>
        <c:axId val="20960170"/>
        <c:scaling>
          <c:orientation val="minMax"/>
        </c:scaling>
        <c:axPos val="b"/>
        <c:title>
          <c:tx>
            <c:rich>
              <a:bodyPr vert="horz" rot="0" anchor="ctr"/>
              <a:lstStyle/>
              <a:p>
                <a:pPr algn="ctr">
                  <a:defRPr/>
                </a:pPr>
                <a:r>
                  <a:rPr lang="en-US" cap="none" sz="925" b="1" i="0" u="none" baseline="0">
                    <a:latin typeface="Arial"/>
                    <a:ea typeface="Arial"/>
                    <a:cs typeface="Arial"/>
                  </a:rPr>
                  <a:t>Measured RL</a:t>
                </a:r>
              </a:p>
            </c:rich>
          </c:tx>
          <c:layout/>
          <c:overlay val="0"/>
          <c:spPr>
            <a:noFill/>
            <a:ln>
              <a:noFill/>
            </a:ln>
          </c:spPr>
        </c:title>
        <c:delete val="0"/>
        <c:numFmt formatCode="General" sourceLinked="1"/>
        <c:majorTickMark val="cross"/>
        <c:minorTickMark val="none"/>
        <c:tickLblPos val="low"/>
        <c:crossAx val="54423803"/>
        <c:crosses val="autoZero"/>
        <c:auto val="0"/>
        <c:lblOffset val="20"/>
        <c:noMultiLvlLbl val="0"/>
      </c:catAx>
      <c:valAx>
        <c:axId val="54423803"/>
        <c:scaling>
          <c:orientation val="minMax"/>
        </c:scaling>
        <c:axPos val="l"/>
        <c:title>
          <c:tx>
            <c:rich>
              <a:bodyPr vert="horz" rot="-5400000" anchor="ctr"/>
              <a:lstStyle/>
              <a:p>
                <a:pPr algn="ctr">
                  <a:defRPr/>
                </a:pPr>
                <a:r>
                  <a:rPr lang="en-US" cap="none" sz="925" b="1" i="0" u="none" baseline="0">
                    <a:latin typeface="Arial"/>
                    <a:ea typeface="Arial"/>
                    <a:cs typeface="Arial"/>
                  </a:rPr>
                  <a:t>Measurement Uncertainty</a:t>
                </a:r>
              </a:p>
            </c:rich>
          </c:tx>
          <c:layout/>
          <c:overlay val="0"/>
          <c:spPr>
            <a:noFill/>
            <a:ln>
              <a:noFill/>
            </a:ln>
          </c:spPr>
        </c:title>
        <c:majorGridlines/>
        <c:delete val="0"/>
        <c:numFmt formatCode="General" sourceLinked="1"/>
        <c:majorTickMark val="out"/>
        <c:minorTickMark val="none"/>
        <c:tickLblPos val="nextTo"/>
        <c:crossAx val="2096017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19050</xdr:rowOff>
    </xdr:from>
    <xdr:to>
      <xdr:col>17</xdr:col>
      <xdr:colOff>47625</xdr:colOff>
      <xdr:row>17</xdr:row>
      <xdr:rowOff>142875</xdr:rowOff>
    </xdr:to>
    <xdr:graphicFrame>
      <xdr:nvGraphicFramePr>
        <xdr:cNvPr id="1" name="Chart 1"/>
        <xdr:cNvGraphicFramePr/>
      </xdr:nvGraphicFramePr>
      <xdr:xfrm>
        <a:off x="5562600" y="800100"/>
        <a:ext cx="4314825" cy="292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5"/>
  <sheetViews>
    <sheetView tabSelected="1" workbookViewId="0" topLeftCell="A1">
      <selection activeCell="A5" sqref="A5"/>
    </sheetView>
  </sheetViews>
  <sheetFormatPr defaultColWidth="9.140625" defaultRowHeight="12.75"/>
  <cols>
    <col min="1" max="1" width="8.7109375" style="22" customWidth="1"/>
    <col min="2" max="2" width="9.140625" style="4" customWidth="1"/>
    <col min="3" max="9" width="9.140625" style="5" customWidth="1"/>
    <col min="10" max="10" width="1.57421875" style="5" customWidth="1"/>
    <col min="11" max="16384" width="9.140625" style="5" customWidth="1"/>
  </cols>
  <sheetData>
    <row r="1" ht="30">
      <c r="A1" s="3" t="s">
        <v>8</v>
      </c>
    </row>
    <row r="2" ht="13.5" customHeight="1">
      <c r="A2" s="6" t="s">
        <v>13</v>
      </c>
    </row>
    <row r="3" spans="1:10" ht="18">
      <c r="A3" s="7" t="s">
        <v>6</v>
      </c>
      <c r="B3" s="8"/>
      <c r="C3" s="9" t="s">
        <v>7</v>
      </c>
      <c r="D3" s="10"/>
      <c r="E3" s="10"/>
      <c r="F3" s="10"/>
      <c r="G3" s="10"/>
      <c r="H3" s="10"/>
      <c r="I3" s="11"/>
      <c r="J3" s="12"/>
    </row>
    <row r="4" spans="1:10" ht="54.75" customHeight="1">
      <c r="A4" s="13" t="s">
        <v>3</v>
      </c>
      <c r="B4" s="14" t="s">
        <v>0</v>
      </c>
      <c r="C4" s="15" t="s">
        <v>4</v>
      </c>
      <c r="D4" s="15" t="s">
        <v>5</v>
      </c>
      <c r="E4" s="15" t="s">
        <v>2</v>
      </c>
      <c r="F4" s="15" t="s">
        <v>1</v>
      </c>
      <c r="G4" s="15" t="s">
        <v>11</v>
      </c>
      <c r="H4" s="15" t="s">
        <v>9</v>
      </c>
      <c r="I4" s="15" t="s">
        <v>10</v>
      </c>
      <c r="J4" s="12"/>
    </row>
    <row r="5" spans="1:9" ht="12.75">
      <c r="A5" s="1">
        <v>40</v>
      </c>
      <c r="B5" s="2">
        <v>0.01</v>
      </c>
      <c r="C5" s="16">
        <f>E5-B5</f>
        <v>0.17286565761945008</v>
      </c>
      <c r="D5" s="16">
        <f>F5-B5</f>
        <v>-0.17459909536972587</v>
      </c>
      <c r="E5" s="16">
        <f>(-20*LOG(((10^(B5/-20))-ABS(10^(A5/-20)))/(1+ABS(10^(A5/-20))*(10^(B5/-20))-ABS(10^(A5/-20))^2)))</f>
        <v>0.1828656576194501</v>
      </c>
      <c r="F5" s="16">
        <f>(-20*LOG(((10^(B5/-20))+ABS(10^(A5/-20)))/(1-ABS(10^(A5/-20))*(10^(B5/-20))-ABS(10^(A5/-20))^2)))</f>
        <v>-0.16459909536972586</v>
      </c>
      <c r="G5" s="17">
        <f>(1+10^((-1*B5)/20))/(1-10^((-1*B5)/20))</f>
        <v>1737.178119494993</v>
      </c>
      <c r="H5" s="17">
        <f>(1+10^((-1*E5)/20))/(1-10^((-1*E5)/20))</f>
        <v>95.00100318646382</v>
      </c>
      <c r="I5" s="17">
        <f>(1+10^((-1*F5)/20))/(1-10^((-1*F5)/20))</f>
        <v>-105.54310215072442</v>
      </c>
    </row>
    <row r="6" spans="1:9" ht="12.75">
      <c r="A6" s="1">
        <f>A5</f>
        <v>40</v>
      </c>
      <c r="B6" s="2">
        <v>0.5</v>
      </c>
      <c r="C6" s="17">
        <f aca="true" t="shared" si="0" ref="C6:C69">E6-B6</f>
        <v>0.1732512957835901</v>
      </c>
      <c r="D6" s="17">
        <f aca="true" t="shared" si="1" ref="D6:D69">F6-B6</f>
        <v>-0.17478825314208007</v>
      </c>
      <c r="E6" s="17">
        <f aca="true" t="shared" si="2" ref="E6:E69">(-20*LOG(((10^(B6/-20))-ABS(10^(A6/-20)))/(1+ABS(10^(A6/-20))*(10^(B6/-20))-ABS(10^(A6/-20))^2)))</f>
        <v>0.6732512957835901</v>
      </c>
      <c r="F6" s="17">
        <f aca="true" t="shared" si="3" ref="F6:F69">(-20*LOG(((10^(B6/-20))+ABS(10^(A6/-20)))/(1-ABS(10^(A6/-20))*(10^(B6/-20))-ABS(10^(A6/-20))^2)))</f>
        <v>0.3252117468579199</v>
      </c>
      <c r="G6" s="17">
        <f aca="true" t="shared" si="4" ref="G6:G69">(1+10^((-1*B6)/20))/(1-10^((-1*B6)/20))</f>
        <v>34.75315212699188</v>
      </c>
      <c r="H6" s="17">
        <f aca="true" t="shared" si="5" ref="H6:H69">(1+10^((-1*E6)/20))/(1-10^((-1*E6)/20))</f>
        <v>25.815733147619824</v>
      </c>
      <c r="I6" s="17">
        <f aca="true" t="shared" si="6" ref="I6:I69">(1+10^((-1*F6)/20))/(1-10^((-1*F6)/20))</f>
        <v>53.423066026984394</v>
      </c>
    </row>
    <row r="7" spans="1:9" ht="12.75">
      <c r="A7" s="1">
        <f aca="true" t="shared" si="7" ref="A7:A70">A6</f>
        <v>40</v>
      </c>
      <c r="B7" s="2">
        <v>1</v>
      </c>
      <c r="C7" s="17">
        <f t="shared" si="0"/>
        <v>0.17421733137565942</v>
      </c>
      <c r="D7" s="17">
        <f t="shared" si="1"/>
        <v>-0.17555114877471922</v>
      </c>
      <c r="E7" s="17">
        <f t="shared" si="2"/>
        <v>1.1742173313756594</v>
      </c>
      <c r="F7" s="17">
        <f t="shared" si="3"/>
        <v>0.8244488512252808</v>
      </c>
      <c r="G7" s="17">
        <f t="shared" si="4"/>
        <v>17.390963247661922</v>
      </c>
      <c r="H7" s="17">
        <f t="shared" si="5"/>
        <v>14.816871797906476</v>
      </c>
      <c r="I7" s="17">
        <f t="shared" si="6"/>
        <v>21.086596000781867</v>
      </c>
    </row>
    <row r="8" spans="1:9" ht="12.75">
      <c r="A8" s="1">
        <f t="shared" si="7"/>
        <v>40</v>
      </c>
      <c r="B8" s="2">
        <v>1.5</v>
      </c>
      <c r="C8" s="17">
        <f t="shared" si="0"/>
        <v>0.17576587935684973</v>
      </c>
      <c r="D8" s="17">
        <f t="shared" si="1"/>
        <v>-0.17689120163816519</v>
      </c>
      <c r="E8" s="17">
        <f t="shared" si="2"/>
        <v>1.6757658793568497</v>
      </c>
      <c r="F8" s="17">
        <f t="shared" si="3"/>
        <v>1.3231087983618348</v>
      </c>
      <c r="G8" s="17">
        <f t="shared" si="4"/>
        <v>11.609954201566294</v>
      </c>
      <c r="H8" s="17">
        <f t="shared" si="5"/>
        <v>10.39860654409927</v>
      </c>
      <c r="I8" s="17">
        <f t="shared" si="6"/>
        <v>13.154895135625763</v>
      </c>
    </row>
    <row r="9" spans="1:9" ht="12.75">
      <c r="A9" s="1">
        <f t="shared" si="7"/>
        <v>40</v>
      </c>
      <c r="B9" s="2">
        <v>2</v>
      </c>
      <c r="C9" s="17">
        <f t="shared" si="0"/>
        <v>0.17790312263338492</v>
      </c>
      <c r="D9" s="17">
        <f t="shared" si="1"/>
        <v>-0.17881182709676224</v>
      </c>
      <c r="E9" s="17">
        <f t="shared" si="2"/>
        <v>2.177903122633385</v>
      </c>
      <c r="F9" s="17">
        <f t="shared" si="3"/>
        <v>1.8211881729032378</v>
      </c>
      <c r="G9" s="17">
        <f t="shared" si="4"/>
        <v>8.724232187723235</v>
      </c>
      <c r="H9" s="17">
        <f t="shared" si="5"/>
        <v>8.018124668253513</v>
      </c>
      <c r="I9" s="17">
        <f t="shared" si="6"/>
        <v>9.573626159210518</v>
      </c>
    </row>
    <row r="10" spans="1:9" ht="12.75">
      <c r="A10" s="1">
        <f t="shared" si="7"/>
        <v>40</v>
      </c>
      <c r="B10" s="2">
        <v>2.5</v>
      </c>
      <c r="C10" s="17">
        <f t="shared" si="0"/>
        <v>0.18063724113810586</v>
      </c>
      <c r="D10" s="17">
        <f t="shared" si="1"/>
        <v>-0.18131832961993632</v>
      </c>
      <c r="E10" s="17">
        <f t="shared" si="2"/>
        <v>2.680637241138106</v>
      </c>
      <c r="F10" s="17">
        <f t="shared" si="3"/>
        <v>2.3186816703800637</v>
      </c>
      <c r="G10" s="17">
        <f t="shared" si="4"/>
        <v>6.996616130565814</v>
      </c>
      <c r="H10" s="17">
        <f t="shared" si="5"/>
        <v>6.531821450006808</v>
      </c>
      <c r="I10" s="17">
        <f t="shared" si="6"/>
        <v>7.536531839748254</v>
      </c>
    </row>
    <row r="11" spans="1:9" ht="12.75">
      <c r="A11" s="1">
        <f t="shared" si="7"/>
        <v>40</v>
      </c>
      <c r="B11" s="2">
        <v>3</v>
      </c>
      <c r="C11" s="17">
        <f t="shared" si="0"/>
        <v>0.18397845379620614</v>
      </c>
      <c r="D11" s="17">
        <f t="shared" si="1"/>
        <v>-0.18441790653492118</v>
      </c>
      <c r="E11" s="17">
        <f t="shared" si="2"/>
        <v>3.183978453796206</v>
      </c>
      <c r="F11" s="17">
        <f t="shared" si="3"/>
        <v>2.815582093465079</v>
      </c>
      <c r="G11" s="17">
        <f t="shared" si="4"/>
        <v>5.848043592805362</v>
      </c>
      <c r="H11" s="17">
        <f t="shared" si="5"/>
        <v>5.516956204613391</v>
      </c>
      <c r="I11" s="17">
        <f t="shared" si="6"/>
        <v>6.223802943590744</v>
      </c>
    </row>
    <row r="12" spans="1:9" ht="12.75">
      <c r="A12" s="1">
        <f t="shared" si="7"/>
        <v>40</v>
      </c>
      <c r="B12" s="2">
        <v>3.5</v>
      </c>
      <c r="C12" s="17">
        <f t="shared" si="0"/>
        <v>0.18793906815409755</v>
      </c>
      <c r="D12" s="17">
        <f t="shared" si="1"/>
        <v>-0.18811965749307724</v>
      </c>
      <c r="E12" s="17">
        <f t="shared" si="2"/>
        <v>3.6879390681540976</v>
      </c>
      <c r="F12" s="17">
        <f t="shared" si="3"/>
        <v>3.3118803425069228</v>
      </c>
      <c r="G12" s="17">
        <f t="shared" si="4"/>
        <v>5.030343195692089</v>
      </c>
      <c r="H12" s="17">
        <f t="shared" si="5"/>
        <v>4.780983356113396</v>
      </c>
      <c r="I12" s="17">
        <f t="shared" si="6"/>
        <v>5.308687541443543</v>
      </c>
    </row>
    <row r="13" spans="1:9" ht="12.75">
      <c r="A13" s="1">
        <f t="shared" si="7"/>
        <v>40</v>
      </c>
      <c r="B13" s="2">
        <v>4</v>
      </c>
      <c r="C13" s="17">
        <f t="shared" si="0"/>
        <v>0.1925335380580977</v>
      </c>
      <c r="D13" s="17">
        <f t="shared" si="1"/>
        <v>-0.1924345994999337</v>
      </c>
      <c r="E13" s="17">
        <f t="shared" si="2"/>
        <v>4.192533538058098</v>
      </c>
      <c r="F13" s="17">
        <f t="shared" si="3"/>
        <v>3.8075654005000663</v>
      </c>
      <c r="G13" s="17">
        <f t="shared" si="4"/>
        <v>4.419427727623911</v>
      </c>
      <c r="H13" s="17">
        <f t="shared" si="5"/>
        <v>4.223640502478378</v>
      </c>
      <c r="I13" s="17">
        <f t="shared" si="6"/>
        <v>4.635264965547742</v>
      </c>
    </row>
    <row r="14" spans="1:9" ht="12.75">
      <c r="A14" s="1">
        <f t="shared" si="7"/>
        <v>40</v>
      </c>
      <c r="B14" s="2">
        <v>4.5</v>
      </c>
      <c r="C14" s="17">
        <f t="shared" si="0"/>
        <v>0.19777852981489197</v>
      </c>
      <c r="D14" s="17">
        <f t="shared" si="1"/>
        <v>-0.1973756873706165</v>
      </c>
      <c r="E14" s="17">
        <f t="shared" si="2"/>
        <v>4.697778529814892</v>
      </c>
      <c r="F14" s="17">
        <f t="shared" si="3"/>
        <v>4.3026243126293835</v>
      </c>
      <c r="G14" s="17">
        <f t="shared" si="4"/>
        <v>3.9463585167506956</v>
      </c>
      <c r="H14" s="17">
        <f t="shared" si="5"/>
        <v>3.7875765833345203</v>
      </c>
      <c r="I14" s="17">
        <f t="shared" si="6"/>
        <v>4.119708545654154</v>
      </c>
    </row>
    <row r="15" spans="1:9" ht="12.75">
      <c r="A15" s="1">
        <f t="shared" si="7"/>
        <v>40</v>
      </c>
      <c r="B15" s="2">
        <v>5</v>
      </c>
      <c r="C15" s="17">
        <f t="shared" si="0"/>
        <v>0.20369299731603085</v>
      </c>
      <c r="D15" s="17">
        <f t="shared" si="1"/>
        <v>-0.20295783948117307</v>
      </c>
      <c r="E15" s="17">
        <f t="shared" si="2"/>
        <v>5.203692997316031</v>
      </c>
      <c r="F15" s="17">
        <f t="shared" si="3"/>
        <v>4.797042160518827</v>
      </c>
      <c r="G15" s="17">
        <f t="shared" si="4"/>
        <v>3.5697711826912872</v>
      </c>
      <c r="H15" s="17">
        <f t="shared" si="5"/>
        <v>3.437613223209855</v>
      </c>
      <c r="I15" s="17">
        <f t="shared" si="6"/>
        <v>3.712934316403498</v>
      </c>
    </row>
    <row r="16" spans="1:9" ht="12.75">
      <c r="A16" s="1">
        <f t="shared" si="7"/>
        <v>40</v>
      </c>
      <c r="B16" s="2">
        <v>5.5</v>
      </c>
      <c r="C16" s="17">
        <f t="shared" si="0"/>
        <v>0.21029826666502682</v>
      </c>
      <c r="D16" s="17">
        <f t="shared" si="1"/>
        <v>-0.2091979686924379</v>
      </c>
      <c r="E16" s="17">
        <f t="shared" si="2"/>
        <v>5.710298266665027</v>
      </c>
      <c r="F16" s="17">
        <f t="shared" si="3"/>
        <v>5.290802031307562</v>
      </c>
      <c r="G16" s="17">
        <f t="shared" si="4"/>
        <v>3.263341889657528</v>
      </c>
      <c r="H16" s="17">
        <f t="shared" si="5"/>
        <v>3.1509733724078925</v>
      </c>
      <c r="I16" s="17">
        <f t="shared" si="6"/>
        <v>3.3842911322575167</v>
      </c>
    </row>
    <row r="17" spans="1:9" ht="12.75">
      <c r="A17" s="1">
        <f t="shared" si="7"/>
        <v>40</v>
      </c>
      <c r="B17" s="2">
        <v>6</v>
      </c>
      <c r="C17" s="17">
        <f t="shared" si="0"/>
        <v>0.21761813090807536</v>
      </c>
      <c r="D17" s="17">
        <f t="shared" si="1"/>
        <v>-0.21611501832683455</v>
      </c>
      <c r="E17" s="17">
        <f t="shared" si="2"/>
        <v>6.217618130908075</v>
      </c>
      <c r="F17" s="17">
        <f t="shared" si="3"/>
        <v>5.7838849816731654</v>
      </c>
      <c r="G17" s="17">
        <f t="shared" si="4"/>
        <v>3.00952047507449</v>
      </c>
      <c r="H17" s="17">
        <f t="shared" si="5"/>
        <v>2.912258811886597</v>
      </c>
      <c r="I17" s="17">
        <f t="shared" si="6"/>
        <v>3.1136501500398124</v>
      </c>
    </row>
    <row r="18" spans="1:9" ht="12.75">
      <c r="A18" s="1">
        <f t="shared" si="7"/>
        <v>40</v>
      </c>
      <c r="B18" s="2">
        <v>6.5</v>
      </c>
      <c r="C18" s="17">
        <f t="shared" si="0"/>
        <v>0.22567895553959705</v>
      </c>
      <c r="D18" s="17">
        <f t="shared" si="1"/>
        <v>-0.22373000307913227</v>
      </c>
      <c r="E18" s="17">
        <f t="shared" si="2"/>
        <v>6.725678955539597</v>
      </c>
      <c r="F18" s="17">
        <f t="shared" si="3"/>
        <v>6.276269996920868</v>
      </c>
      <c r="G18" s="17">
        <f t="shared" si="4"/>
        <v>2.7961559821849775</v>
      </c>
      <c r="H18" s="17">
        <f t="shared" si="5"/>
        <v>2.7106856837647606</v>
      </c>
      <c r="I18" s="17">
        <f t="shared" si="6"/>
        <v>2.887246100781139</v>
      </c>
    </row>
    <row r="19" spans="1:9" ht="12.75">
      <c r="A19" s="1">
        <f t="shared" si="7"/>
        <v>40</v>
      </c>
      <c r="B19" s="2">
        <v>7</v>
      </c>
      <c r="C19" s="17">
        <f t="shared" si="0"/>
        <v>0.2345097955317037</v>
      </c>
      <c r="D19" s="17">
        <f t="shared" si="1"/>
        <v>-0.23206605474045894</v>
      </c>
      <c r="E19" s="17">
        <f t="shared" si="2"/>
        <v>7.234509795531704</v>
      </c>
      <c r="F19" s="17">
        <f t="shared" si="3"/>
        <v>6.767933945259541</v>
      </c>
      <c r="G19" s="17">
        <f t="shared" si="4"/>
        <v>2.614568394555302</v>
      </c>
      <c r="H19" s="17">
        <f t="shared" si="5"/>
        <v>2.5384762433730295</v>
      </c>
      <c r="I19" s="17">
        <f t="shared" si="6"/>
        <v>2.695346468738898</v>
      </c>
    </row>
    <row r="20" spans="1:17" ht="12.75">
      <c r="A20" s="1">
        <f t="shared" si="7"/>
        <v>40</v>
      </c>
      <c r="B20" s="2">
        <v>7.5</v>
      </c>
      <c r="C20" s="17">
        <f t="shared" si="0"/>
        <v>0.2441425247244311</v>
      </c>
      <c r="D20" s="17">
        <f t="shared" si="1"/>
        <v>-0.24114847260983474</v>
      </c>
      <c r="E20" s="17">
        <f t="shared" si="2"/>
        <v>7.744142524724431</v>
      </c>
      <c r="F20" s="17">
        <f t="shared" si="3"/>
        <v>7.258851527390165</v>
      </c>
      <c r="G20" s="17">
        <f t="shared" si="4"/>
        <v>2.4583916781713757</v>
      </c>
      <c r="H20" s="17">
        <f t="shared" si="5"/>
        <v>2.389879418792237</v>
      </c>
      <c r="I20" s="17">
        <f t="shared" si="6"/>
        <v>2.530875222328462</v>
      </c>
      <c r="K20" s="18" t="s">
        <v>12</v>
      </c>
      <c r="L20" s="19"/>
      <c r="M20" s="19"/>
      <c r="N20" s="19"/>
      <c r="O20" s="19"/>
      <c r="P20" s="19"/>
      <c r="Q20" s="19"/>
    </row>
    <row r="21" spans="1:17" ht="12.75">
      <c r="A21" s="1">
        <f t="shared" si="7"/>
        <v>40</v>
      </c>
      <c r="B21" s="2">
        <v>8</v>
      </c>
      <c r="C21" s="17">
        <f t="shared" si="0"/>
        <v>0.2546119785115124</v>
      </c>
      <c r="D21" s="17">
        <f t="shared" si="1"/>
        <v>-0.2510047784597145</v>
      </c>
      <c r="E21" s="17">
        <f t="shared" si="2"/>
        <v>8.254611978511512</v>
      </c>
      <c r="F21" s="17">
        <f t="shared" si="3"/>
        <v>7.7489952215402855</v>
      </c>
      <c r="G21" s="17">
        <f t="shared" si="4"/>
        <v>2.322850683965098</v>
      </c>
      <c r="H21" s="17">
        <f t="shared" si="5"/>
        <v>2.260550893200884</v>
      </c>
      <c r="I21" s="17">
        <f t="shared" si="6"/>
        <v>2.3885641625199967</v>
      </c>
      <c r="K21" s="20"/>
      <c r="L21" s="20"/>
      <c r="M21" s="20"/>
      <c r="N21" s="20"/>
      <c r="O21" s="20"/>
      <c r="P21" s="20"/>
      <c r="Q21" s="20"/>
    </row>
    <row r="22" spans="1:17" ht="12.75">
      <c r="A22" s="1">
        <f t="shared" si="7"/>
        <v>40</v>
      </c>
      <c r="B22" s="2">
        <v>8.5</v>
      </c>
      <c r="C22" s="17">
        <f t="shared" si="0"/>
        <v>0.26595611086674964</v>
      </c>
      <c r="D22" s="17">
        <f t="shared" si="1"/>
        <v>-0.2616647759109014</v>
      </c>
      <c r="E22" s="17">
        <f t="shared" si="2"/>
        <v>8.76595611086675</v>
      </c>
      <c r="F22" s="17">
        <f t="shared" si="3"/>
        <v>8.238335224089099</v>
      </c>
      <c r="G22" s="17">
        <f t="shared" si="4"/>
        <v>2.2042932622708133</v>
      </c>
      <c r="H22" s="17">
        <f t="shared" si="5"/>
        <v>2.1471476217826164</v>
      </c>
      <c r="I22" s="17">
        <f t="shared" si="6"/>
        <v>2.2644100780869634</v>
      </c>
      <c r="K22" s="20"/>
      <c r="L22" s="20"/>
      <c r="M22" s="20"/>
      <c r="N22" s="20"/>
      <c r="O22" s="20"/>
      <c r="P22" s="20"/>
      <c r="Q22" s="20"/>
    </row>
    <row r="23" spans="1:17" ht="12.75">
      <c r="A23" s="1">
        <f t="shared" si="7"/>
        <v>40</v>
      </c>
      <c r="B23" s="2">
        <v>9</v>
      </c>
      <c r="C23" s="17">
        <f t="shared" si="0"/>
        <v>0.27821616688003203</v>
      </c>
      <c r="D23" s="17">
        <f t="shared" si="1"/>
        <v>-0.27316061405777603</v>
      </c>
      <c r="E23" s="17">
        <f t="shared" si="2"/>
        <v>9.278216166880032</v>
      </c>
      <c r="F23" s="17">
        <f t="shared" si="3"/>
        <v>8.726839385942224</v>
      </c>
      <c r="G23" s="17">
        <f t="shared" si="4"/>
        <v>2.09987834004208</v>
      </c>
      <c r="H23" s="17">
        <f t="shared" si="5"/>
        <v>2.047054963406838</v>
      </c>
      <c r="I23" s="17">
        <f t="shared" si="6"/>
        <v>2.155316429932452</v>
      </c>
      <c r="K23" s="20"/>
      <c r="L23" s="20"/>
      <c r="M23" s="20"/>
      <c r="N23" s="20"/>
      <c r="O23" s="20"/>
      <c r="P23" s="20"/>
      <c r="Q23" s="20"/>
    </row>
    <row r="24" spans="1:17" ht="12.75">
      <c r="A24" s="1">
        <f t="shared" si="7"/>
        <v>40</v>
      </c>
      <c r="B24" s="2">
        <v>9.5</v>
      </c>
      <c r="C24" s="17">
        <f t="shared" si="0"/>
        <v>0.29143687211181124</v>
      </c>
      <c r="D24" s="17">
        <f t="shared" si="1"/>
        <v>-0.28552685516688925</v>
      </c>
      <c r="E24" s="17">
        <f t="shared" si="2"/>
        <v>9.791436872111811</v>
      </c>
      <c r="F24" s="17">
        <f t="shared" si="3"/>
        <v>9.21447314483311</v>
      </c>
      <c r="G24" s="17">
        <f t="shared" si="4"/>
        <v>2.007362500780835</v>
      </c>
      <c r="H24" s="17">
        <f t="shared" si="5"/>
        <v>1.9581984420670548</v>
      </c>
      <c r="I24" s="17">
        <f t="shared" si="6"/>
        <v>2.0588503071287283</v>
      </c>
      <c r="K24" s="20"/>
      <c r="L24" s="20"/>
      <c r="M24" s="20"/>
      <c r="N24" s="20"/>
      <c r="O24" s="20"/>
      <c r="P24" s="20"/>
      <c r="Q24" s="20"/>
    </row>
    <row r="25" spans="1:17" ht="12.75">
      <c r="A25" s="1">
        <f t="shared" si="7"/>
        <v>40</v>
      </c>
      <c r="B25" s="2">
        <v>10</v>
      </c>
      <c r="C25" s="17">
        <f t="shared" si="0"/>
        <v>0.30566664023300305</v>
      </c>
      <c r="D25" s="17">
        <f t="shared" si="1"/>
        <v>-0.29880054625018637</v>
      </c>
      <c r="E25" s="17">
        <f t="shared" si="2"/>
        <v>10.305666640233003</v>
      </c>
      <c r="F25" s="17">
        <f t="shared" si="3"/>
        <v>9.701199453749814</v>
      </c>
      <c r="G25" s="17">
        <f t="shared" si="4"/>
        <v>1.924950591148529</v>
      </c>
      <c r="H25" s="17">
        <f t="shared" si="5"/>
        <v>1.878911020909878</v>
      </c>
      <c r="I25" s="17">
        <f t="shared" si="6"/>
        <v>1.973073592540927</v>
      </c>
      <c r="K25" s="20"/>
      <c r="L25" s="20"/>
      <c r="M25" s="20"/>
      <c r="N25" s="20"/>
      <c r="O25" s="20"/>
      <c r="P25" s="20"/>
      <c r="Q25" s="20"/>
    </row>
    <row r="26" spans="1:17" ht="12.75">
      <c r="A26" s="1">
        <f t="shared" si="7"/>
        <v>40</v>
      </c>
      <c r="B26" s="2">
        <v>10.5</v>
      </c>
      <c r="C26" s="17">
        <f t="shared" si="0"/>
        <v>0.32095780059607115</v>
      </c>
      <c r="D26" s="17">
        <f t="shared" si="1"/>
        <v>-0.31302129428861036</v>
      </c>
      <c r="E26" s="17">
        <f t="shared" si="2"/>
        <v>10.820957800596071</v>
      </c>
      <c r="F26" s="17">
        <f t="shared" si="3"/>
        <v>10.18697870571139</v>
      </c>
      <c r="G26" s="17">
        <f t="shared" si="4"/>
        <v>1.8511890119536212</v>
      </c>
      <c r="H26" s="17">
        <f t="shared" si="5"/>
        <v>1.807837684284631</v>
      </c>
      <c r="I26" s="17">
        <f t="shared" si="6"/>
        <v>1.896423183136475</v>
      </c>
      <c r="K26" s="20"/>
      <c r="L26" s="20"/>
      <c r="M26" s="20"/>
      <c r="N26" s="20"/>
      <c r="O26" s="20"/>
      <c r="P26" s="20"/>
      <c r="Q26" s="20"/>
    </row>
    <row r="27" spans="1:17" ht="12.75">
      <c r="A27" s="1">
        <f t="shared" si="7"/>
        <v>40</v>
      </c>
      <c r="B27" s="2">
        <v>11</v>
      </c>
      <c r="C27" s="17">
        <f t="shared" si="0"/>
        <v>0.3373668475862175</v>
      </c>
      <c r="D27" s="17">
        <f t="shared" si="1"/>
        <v>-0.32823134485202665</v>
      </c>
      <c r="E27" s="17">
        <f t="shared" si="2"/>
        <v>11.337366847586217</v>
      </c>
      <c r="F27" s="17">
        <f t="shared" si="3"/>
        <v>10.671768655147973</v>
      </c>
      <c r="G27" s="17">
        <f t="shared" si="4"/>
        <v>1.784888112047634</v>
      </c>
      <c r="H27" s="17">
        <f t="shared" si="5"/>
        <v>1.7438656406662807</v>
      </c>
      <c r="I27" s="17">
        <f t="shared" si="6"/>
        <v>1.8276244048510164</v>
      </c>
      <c r="K27" s="20"/>
      <c r="L27" s="20"/>
      <c r="M27" s="20"/>
      <c r="N27" s="20"/>
      <c r="O27" s="20"/>
      <c r="P27" s="20"/>
      <c r="Q27" s="20"/>
    </row>
    <row r="28" spans="1:17" ht="12.75">
      <c r="A28" s="1">
        <f t="shared" si="7"/>
        <v>40</v>
      </c>
      <c r="B28" s="2">
        <v>11.5</v>
      </c>
      <c r="C28" s="17">
        <f t="shared" si="0"/>
        <v>0.35495471383264743</v>
      </c>
      <c r="D28" s="17">
        <f t="shared" si="1"/>
        <v>-0.344475663827291</v>
      </c>
      <c r="E28" s="17">
        <f t="shared" si="2"/>
        <v>11.854954713832647</v>
      </c>
      <c r="F28" s="17">
        <f t="shared" si="3"/>
        <v>11.155524336172709</v>
      </c>
      <c r="G28" s="17">
        <f t="shared" si="4"/>
        <v>1.7250648276506375</v>
      </c>
      <c r="H28" s="17">
        <f t="shared" si="5"/>
        <v>1.6860724641991067</v>
      </c>
      <c r="I28" s="17">
        <f t="shared" si="6"/>
        <v>1.7656273634956436</v>
      </c>
      <c r="K28" s="20"/>
      <c r="L28" s="20"/>
      <c r="M28" s="20"/>
      <c r="N28" s="20"/>
      <c r="O28" s="20"/>
      <c r="P28" s="20"/>
      <c r="Q28" s="20"/>
    </row>
    <row r="29" spans="1:17" ht="12.75">
      <c r="A29" s="1">
        <f t="shared" si="7"/>
        <v>40</v>
      </c>
      <c r="B29" s="2">
        <v>12</v>
      </c>
      <c r="C29" s="17">
        <f t="shared" si="0"/>
        <v>0.37378706962336317</v>
      </c>
      <c r="D29" s="17">
        <f t="shared" si="1"/>
        <v>-0.361802021927625</v>
      </c>
      <c r="E29" s="17">
        <f t="shared" si="2"/>
        <v>12.373787069623363</v>
      </c>
      <c r="F29" s="17">
        <f t="shared" si="3"/>
        <v>11.638197978072375</v>
      </c>
      <c r="G29" s="17">
        <f t="shared" si="4"/>
        <v>1.6708996621203673</v>
      </c>
      <c r="H29" s="17">
        <f t="shared" si="5"/>
        <v>1.6336870169952677</v>
      </c>
      <c r="I29" s="17">
        <f t="shared" si="6"/>
        <v>1.7095594431841306</v>
      </c>
      <c r="K29" s="20"/>
      <c r="L29" s="20"/>
      <c r="M29" s="20"/>
      <c r="N29" s="20"/>
      <c r="O29" s="20"/>
      <c r="P29" s="20"/>
      <c r="Q29" s="20"/>
    </row>
    <row r="30" spans="1:17" ht="12.75">
      <c r="A30" s="1">
        <f t="shared" si="7"/>
        <v>40</v>
      </c>
      <c r="B30" s="2">
        <v>12.5</v>
      </c>
      <c r="C30" s="17">
        <f t="shared" si="0"/>
        <v>0.3939346511679087</v>
      </c>
      <c r="D30" s="17">
        <f t="shared" si="1"/>
        <v>-0.38026108161301053</v>
      </c>
      <c r="E30" s="17">
        <f t="shared" si="2"/>
        <v>12.893934651167909</v>
      </c>
      <c r="F30" s="17">
        <f t="shared" si="3"/>
        <v>12.11973891838699</v>
      </c>
      <c r="G30" s="17">
        <f t="shared" si="4"/>
        <v>1.62170399077527</v>
      </c>
      <c r="H30" s="17">
        <f t="shared" si="5"/>
        <v>1.5860596223264607</v>
      </c>
      <c r="I30" s="17">
        <f t="shared" si="6"/>
        <v>1.658689366859281</v>
      </c>
      <c r="K30" s="20"/>
      <c r="L30" s="20"/>
      <c r="M30" s="20"/>
      <c r="N30" s="20"/>
      <c r="O30" s="20"/>
      <c r="P30" s="20"/>
      <c r="Q30" s="20"/>
    </row>
    <row r="31" spans="1:17" ht="12.75">
      <c r="A31" s="1">
        <f t="shared" si="7"/>
        <v>40</v>
      </c>
      <c r="B31" s="2">
        <v>13</v>
      </c>
      <c r="C31" s="17">
        <f t="shared" si="0"/>
        <v>0.41547362069780647</v>
      </c>
      <c r="D31" s="17">
        <f t="shared" si="1"/>
        <v>-0.39990648600287315</v>
      </c>
      <c r="E31" s="17">
        <f t="shared" si="2"/>
        <v>13.415473620697806</v>
      </c>
      <c r="F31" s="17">
        <f t="shared" si="3"/>
        <v>12.600093513997127</v>
      </c>
      <c r="G31" s="17">
        <f t="shared" si="4"/>
        <v>1.5768949108872452</v>
      </c>
      <c r="H31" s="17">
        <f t="shared" si="5"/>
        <v>1.5426390307065077</v>
      </c>
      <c r="I31" s="17">
        <f t="shared" si="6"/>
        <v>1.612399663604618</v>
      </c>
      <c r="K31" s="20"/>
      <c r="L31" s="20"/>
      <c r="M31" s="20"/>
      <c r="N31" s="20"/>
      <c r="O31" s="20"/>
      <c r="P31" s="20"/>
      <c r="Q31" s="20"/>
    </row>
    <row r="32" spans="1:17" ht="12.75">
      <c r="A32" s="1">
        <f t="shared" si="7"/>
        <v>40</v>
      </c>
      <c r="B32" s="2">
        <v>13.5</v>
      </c>
      <c r="C32" s="17">
        <f t="shared" si="0"/>
        <v>0.43848596179060984</v>
      </c>
      <c r="D32" s="17">
        <f t="shared" si="1"/>
        <v>-0.4207949493088865</v>
      </c>
      <c r="E32" s="17">
        <f t="shared" si="2"/>
        <v>13.93848596179061</v>
      </c>
      <c r="F32" s="17">
        <f t="shared" si="3"/>
        <v>13.079205050691113</v>
      </c>
      <c r="G32" s="17">
        <f t="shared" si="4"/>
        <v>1.53597568063048</v>
      </c>
      <c r="H32" s="17">
        <f t="shared" si="5"/>
        <v>1.5029544399532513</v>
      </c>
      <c r="I32" s="17">
        <f t="shared" si="6"/>
        <v>1.570165334586542</v>
      </c>
      <c r="K32" s="20"/>
      <c r="L32" s="20"/>
      <c r="M32" s="20"/>
      <c r="N32" s="20"/>
      <c r="O32" s="20"/>
      <c r="P32" s="20"/>
      <c r="Q32" s="20"/>
    </row>
    <row r="33" spans="1:17" ht="12.75">
      <c r="A33" s="1">
        <f t="shared" si="7"/>
        <v>40</v>
      </c>
      <c r="B33" s="2">
        <v>14</v>
      </c>
      <c r="C33" s="17">
        <f t="shared" si="0"/>
        <v>0.463059913760155</v>
      </c>
      <c r="D33" s="17">
        <f t="shared" si="1"/>
        <v>-0.44298634825692673</v>
      </c>
      <c r="E33" s="17">
        <f t="shared" si="2"/>
        <v>14.463059913760155</v>
      </c>
      <c r="F33" s="17">
        <f t="shared" si="3"/>
        <v>13.557013651743073</v>
      </c>
      <c r="G33" s="17">
        <f t="shared" si="4"/>
        <v>1.4985203496924142</v>
      </c>
      <c r="H33" s="17">
        <f t="shared" si="5"/>
        <v>1.4666013210917925</v>
      </c>
      <c r="I33" s="17">
        <f t="shared" si="6"/>
        <v>1.5315371483425126</v>
      </c>
      <c r="K33" s="20"/>
      <c r="L33" s="20"/>
      <c r="M33" s="20"/>
      <c r="N33" s="20"/>
      <c r="O33" s="20"/>
      <c r="P33" s="20"/>
      <c r="Q33" s="20"/>
    </row>
    <row r="34" spans="1:17" ht="12.75">
      <c r="A34" s="1">
        <f t="shared" si="7"/>
        <v>40</v>
      </c>
      <c r="B34" s="2">
        <v>14.5</v>
      </c>
      <c r="C34" s="17">
        <f t="shared" si="0"/>
        <v>0.48929044948289047</v>
      </c>
      <c r="D34" s="17">
        <f t="shared" si="1"/>
        <v>-0.4665438139033373</v>
      </c>
      <c r="E34" s="17">
        <f t="shared" si="2"/>
        <v>14.98929044948289</v>
      </c>
      <c r="F34" s="17">
        <f t="shared" si="3"/>
        <v>14.033456186096663</v>
      </c>
      <c r="G34" s="17">
        <f t="shared" si="4"/>
        <v>1.4641615697149282</v>
      </c>
      <c r="H34" s="17">
        <f t="shared" si="5"/>
        <v>1.4332301422203322</v>
      </c>
      <c r="I34" s="17">
        <f t="shared" si="6"/>
        <v>1.4961284343148176</v>
      </c>
      <c r="K34" s="21"/>
      <c r="L34" s="21"/>
      <c r="M34" s="21"/>
      <c r="N34" s="21"/>
      <c r="O34" s="21"/>
      <c r="P34" s="21"/>
      <c r="Q34" s="21"/>
    </row>
    <row r="35" spans="1:17" ht="12.75">
      <c r="A35" s="1">
        <f t="shared" si="7"/>
        <v>40</v>
      </c>
      <c r="B35" s="2">
        <v>15</v>
      </c>
      <c r="C35" s="17">
        <f t="shared" si="0"/>
        <v>0.5172798016407203</v>
      </c>
      <c r="D35" s="17">
        <f t="shared" si="1"/>
        <v>-0.49153382318114325</v>
      </c>
      <c r="E35" s="17">
        <f t="shared" si="2"/>
        <v>15.51727980164072</v>
      </c>
      <c r="F35" s="17">
        <f t="shared" si="3"/>
        <v>14.508466176818857</v>
      </c>
      <c r="G35" s="17">
        <f t="shared" si="4"/>
        <v>1.4325808425575166</v>
      </c>
      <c r="H35" s="17">
        <f t="shared" si="5"/>
        <v>1.4025373218044974</v>
      </c>
      <c r="I35" s="17">
        <f t="shared" si="6"/>
        <v>1.463604548710327</v>
      </c>
      <c r="K35" s="21"/>
      <c r="L35" s="21"/>
      <c r="M35" s="21"/>
      <c r="N35" s="21"/>
      <c r="O35" s="21"/>
      <c r="P35" s="21"/>
      <c r="Q35" s="21"/>
    </row>
    <row r="36" spans="1:17" ht="12.75">
      <c r="A36" s="1">
        <f t="shared" si="7"/>
        <v>40</v>
      </c>
      <c r="B36" s="2">
        <v>15.5</v>
      </c>
      <c r="C36" s="17">
        <f t="shared" si="0"/>
        <v>0.547138043070003</v>
      </c>
      <c r="D36" s="17">
        <f t="shared" si="1"/>
        <v>-0.5180262894375431</v>
      </c>
      <c r="E36" s="17">
        <f t="shared" si="2"/>
        <v>16.047138043070003</v>
      </c>
      <c r="F36" s="17">
        <f t="shared" si="3"/>
        <v>14.981973710562457</v>
      </c>
      <c r="G36" s="17">
        <f t="shared" si="4"/>
        <v>1.40350065586216</v>
      </c>
      <c r="H36" s="17">
        <f t="shared" si="5"/>
        <v>1.3742579134901154</v>
      </c>
      <c r="I36" s="17">
        <f t="shared" si="6"/>
        <v>1.4336744023374162</v>
      </c>
      <c r="K36" s="21"/>
      <c r="L36" s="21"/>
      <c r="M36" s="21"/>
      <c r="N36" s="21"/>
      <c r="O36" s="21"/>
      <c r="P36" s="21"/>
      <c r="Q36" s="21"/>
    </row>
    <row r="37" spans="1:17" ht="12.75">
      <c r="A37" s="1">
        <f t="shared" si="7"/>
        <v>40</v>
      </c>
      <c r="B37" s="2">
        <v>16</v>
      </c>
      <c r="C37" s="17">
        <f t="shared" si="0"/>
        <v>0.5789837277323606</v>
      </c>
      <c r="D37" s="17">
        <f t="shared" si="1"/>
        <v>-0.5460946511443012</v>
      </c>
      <c r="E37" s="17">
        <f t="shared" si="2"/>
        <v>16.57898372773236</v>
      </c>
      <c r="F37" s="17">
        <f t="shared" si="3"/>
        <v>15.453905348855699</v>
      </c>
      <c r="G37" s="17">
        <f t="shared" si="4"/>
        <v>1.3766780930317475</v>
      </c>
      <c r="H37" s="17">
        <f t="shared" si="5"/>
        <v>1.3481596476735076</v>
      </c>
      <c r="I37" s="17">
        <f t="shared" si="6"/>
        <v>1.4060835943439245</v>
      </c>
      <c r="K37" s="21"/>
      <c r="L37" s="21"/>
      <c r="M37" s="21"/>
      <c r="N37" s="21"/>
      <c r="O37" s="21"/>
      <c r="P37" s="21"/>
      <c r="Q37" s="21"/>
    </row>
    <row r="38" spans="1:17" ht="12.75">
      <c r="A38" s="1">
        <f t="shared" si="7"/>
        <v>40</v>
      </c>
      <c r="B38" s="2">
        <v>16.5</v>
      </c>
      <c r="C38" s="17">
        <f t="shared" si="0"/>
        <v>0.6129445997879053</v>
      </c>
      <c r="D38" s="17">
        <f t="shared" si="1"/>
        <v>-0.5758159578782944</v>
      </c>
      <c r="E38" s="17">
        <f t="shared" si="2"/>
        <v>17.112944599787905</v>
      </c>
      <c r="F38" s="17">
        <f t="shared" si="3"/>
        <v>15.924184042121706</v>
      </c>
      <c r="G38" s="17">
        <f t="shared" si="4"/>
        <v>1.351899604830124</v>
      </c>
      <c r="H38" s="17">
        <f t="shared" si="5"/>
        <v>1.324038044979739</v>
      </c>
      <c r="I38" s="17">
        <f t="shared" si="6"/>
        <v>1.3806088075285534</v>
      </c>
      <c r="K38" s="21"/>
      <c r="L38" s="21"/>
      <c r="M38" s="21"/>
      <c r="N38" s="21"/>
      <c r="O38" s="21"/>
      <c r="P38" s="21"/>
      <c r="Q38" s="21"/>
    </row>
    <row r="39" spans="1:17" ht="12.75">
      <c r="A39" s="1">
        <f t="shared" si="7"/>
        <v>40</v>
      </c>
      <c r="B39" s="2">
        <v>17</v>
      </c>
      <c r="C39" s="17">
        <f t="shared" si="0"/>
        <v>0.649158379382687</v>
      </c>
      <c r="D39" s="17">
        <f t="shared" si="1"/>
        <v>-0.6072709525807625</v>
      </c>
      <c r="E39" s="17">
        <f t="shared" si="2"/>
        <v>17.649158379382687</v>
      </c>
      <c r="F39" s="17">
        <f t="shared" si="3"/>
        <v>16.392729047419238</v>
      </c>
      <c r="G39" s="17">
        <f t="shared" si="4"/>
        <v>1.3289767034121376</v>
      </c>
      <c r="H39" s="17">
        <f t="shared" si="5"/>
        <v>1.3017123831502149</v>
      </c>
      <c r="I39" s="17">
        <f t="shared" si="6"/>
        <v>1.357053202759272</v>
      </c>
      <c r="K39" s="21"/>
      <c r="L39" s="21"/>
      <c r="M39" s="21"/>
      <c r="N39" s="21"/>
      <c r="O39" s="21"/>
      <c r="P39" s="21"/>
      <c r="Q39" s="21"/>
    </row>
    <row r="40" spans="1:17" ht="12.75">
      <c r="A40" s="1">
        <f t="shared" si="7"/>
        <v>40</v>
      </c>
      <c r="B40" s="2">
        <v>17.5</v>
      </c>
      <c r="C40" s="17">
        <f t="shared" si="0"/>
        <v>0.6877736350918724</v>
      </c>
      <c r="D40" s="17">
        <f t="shared" si="1"/>
        <v>-0.64054414901128</v>
      </c>
      <c r="E40" s="17">
        <f t="shared" si="2"/>
        <v>18.187773635091872</v>
      </c>
      <c r="F40" s="17">
        <f t="shared" si="3"/>
        <v>16.85945585098872</v>
      </c>
      <c r="G40" s="17">
        <f t="shared" si="4"/>
        <v>1.307742394266648</v>
      </c>
      <c r="H40" s="17">
        <f t="shared" si="5"/>
        <v>1.2810223482972793</v>
      </c>
      <c r="I40" s="17">
        <f t="shared" si="6"/>
        <v>1.3352426106314337</v>
      </c>
      <c r="K40" s="21"/>
      <c r="L40" s="21"/>
      <c r="M40" s="21"/>
      <c r="N40" s="21"/>
      <c r="O40" s="21"/>
      <c r="P40" s="21"/>
      <c r="Q40" s="21"/>
    </row>
    <row r="41" spans="1:17" ht="12.75">
      <c r="A41" s="1">
        <f t="shared" si="7"/>
        <v>40</v>
      </c>
      <c r="B41" s="2">
        <v>18</v>
      </c>
      <c r="C41" s="17">
        <f t="shared" si="0"/>
        <v>0.7289507545293574</v>
      </c>
      <c r="D41" s="17">
        <f t="shared" si="1"/>
        <v>-0.6757239032167597</v>
      </c>
      <c r="E41" s="17">
        <f t="shared" si="2"/>
        <v>18.728950754529357</v>
      </c>
      <c r="F41" s="17">
        <f t="shared" si="3"/>
        <v>17.32427609678324</v>
      </c>
      <c r="G41" s="17">
        <f t="shared" si="4"/>
        <v>1.2880482025614588</v>
      </c>
      <c r="H41" s="17">
        <f t="shared" si="5"/>
        <v>1.2618252386933413</v>
      </c>
      <c r="I41" s="17">
        <f t="shared" si="6"/>
        <v>1.31502236379932</v>
      </c>
      <c r="K41" s="21"/>
      <c r="L41" s="21"/>
      <c r="M41" s="21"/>
      <c r="N41" s="21"/>
      <c r="O41" s="21"/>
      <c r="P41" s="21"/>
      <c r="Q41" s="21"/>
    </row>
    <row r="42" spans="1:17" ht="12.75">
      <c r="A42" s="1">
        <f t="shared" si="7"/>
        <v>40</v>
      </c>
      <c r="B42" s="2">
        <v>18.5</v>
      </c>
      <c r="C42" s="17">
        <f t="shared" si="0"/>
        <v>0.7728630264921925</v>
      </c>
      <c r="D42" s="17">
        <f t="shared" si="1"/>
        <v>-0.712902477738119</v>
      </c>
      <c r="E42" s="17">
        <f t="shared" si="2"/>
        <v>19.272863026492193</v>
      </c>
      <c r="F42" s="17">
        <f t="shared" si="3"/>
        <v>17.78709752226188</v>
      </c>
      <c r="G42" s="17">
        <f t="shared" si="4"/>
        <v>1.2697616814107917</v>
      </c>
      <c r="H42" s="17">
        <f t="shared" si="5"/>
        <v>1.243993617504697</v>
      </c>
      <c r="I42" s="17">
        <f t="shared" si="6"/>
        <v>1.2962546475917707</v>
      </c>
      <c r="K42" s="21"/>
      <c r="L42" s="21"/>
      <c r="M42" s="21"/>
      <c r="N42" s="21"/>
      <c r="O42" s="21"/>
      <c r="P42" s="21"/>
      <c r="Q42" s="21"/>
    </row>
    <row r="43" spans="1:17" ht="12.75">
      <c r="A43" s="1">
        <f t="shared" si="7"/>
        <v>40</v>
      </c>
      <c r="B43" s="2">
        <v>19</v>
      </c>
      <c r="C43" s="17">
        <f t="shared" si="0"/>
        <v>0.8196978502156789</v>
      </c>
      <c r="D43" s="17">
        <f t="shared" si="1"/>
        <v>-0.7521760971784381</v>
      </c>
      <c r="E43" s="17">
        <f t="shared" si="2"/>
        <v>19.81969785021568</v>
      </c>
      <c r="F43" s="17">
        <f t="shared" si="3"/>
        <v>18.247823902821562</v>
      </c>
      <c r="G43" s="17">
        <f t="shared" si="4"/>
        <v>1.2527643132679531</v>
      </c>
      <c r="H43" s="17">
        <f t="shared" si="5"/>
        <v>1.2274133324941636</v>
      </c>
      <c r="I43" s="17">
        <f t="shared" si="6"/>
        <v>1.2788162725299068</v>
      </c>
      <c r="K43" s="21"/>
      <c r="L43" s="21"/>
      <c r="M43" s="21"/>
      <c r="N43" s="21"/>
      <c r="O43" s="21"/>
      <c r="P43" s="21"/>
      <c r="Q43" s="21"/>
    </row>
    <row r="44" spans="1:17" ht="12.75">
      <c r="A44" s="1">
        <f t="shared" si="7"/>
        <v>40</v>
      </c>
      <c r="B44" s="2">
        <v>19.5</v>
      </c>
      <c r="C44" s="17">
        <f t="shared" si="0"/>
        <v>0.8696580899486044</v>
      </c>
      <c r="D44" s="17">
        <f t="shared" si="1"/>
        <v>-0.7936449936581305</v>
      </c>
      <c r="E44" s="17">
        <f t="shared" si="2"/>
        <v>20.369658089948604</v>
      </c>
      <c r="F44" s="17">
        <f t="shared" si="3"/>
        <v>18.70635500634187</v>
      </c>
      <c r="G44" s="17">
        <f t="shared" si="4"/>
        <v>1.236949733862858</v>
      </c>
      <c r="H44" s="17">
        <f t="shared" si="5"/>
        <v>1.2119818373865745</v>
      </c>
      <c r="I44" s="17">
        <f t="shared" si="6"/>
        <v>1.2625967923164108</v>
      </c>
      <c r="K44" s="21"/>
      <c r="L44" s="21"/>
      <c r="M44" s="21"/>
      <c r="N44" s="21"/>
      <c r="O44" s="21"/>
      <c r="P44" s="21"/>
      <c r="Q44" s="21"/>
    </row>
    <row r="45" spans="1:17" ht="12.75">
      <c r="A45" s="1">
        <f t="shared" si="7"/>
        <v>40</v>
      </c>
      <c r="B45" s="2">
        <v>20</v>
      </c>
      <c r="C45" s="17">
        <f t="shared" si="0"/>
        <v>0.9229635962117015</v>
      </c>
      <c r="D45" s="17">
        <f t="shared" si="1"/>
        <v>-0.837413440586424</v>
      </c>
      <c r="E45" s="17">
        <f t="shared" si="2"/>
        <v>20.9229635962117</v>
      </c>
      <c r="F45" s="17">
        <f t="shared" si="3"/>
        <v>19.162586559413576</v>
      </c>
      <c r="G45" s="17">
        <f t="shared" si="4"/>
        <v>1.2222222222222223</v>
      </c>
      <c r="H45" s="17">
        <f t="shared" si="5"/>
        <v>1.1976067625425404</v>
      </c>
      <c r="I45" s="17">
        <f t="shared" si="6"/>
        <v>1.2474969062886714</v>
      </c>
      <c r="K45" s="21"/>
      <c r="L45" s="21"/>
      <c r="M45" s="21"/>
      <c r="N45" s="21"/>
      <c r="O45" s="21"/>
      <c r="P45" s="21"/>
      <c r="Q45" s="21"/>
    </row>
    <row r="46" spans="1:17" ht="12.75">
      <c r="A46" s="1">
        <f t="shared" si="7"/>
        <v>40</v>
      </c>
      <c r="B46" s="2">
        <v>20.5</v>
      </c>
      <c r="C46" s="17">
        <f t="shared" si="0"/>
        <v>0.9798529188958724</v>
      </c>
      <c r="D46" s="17">
        <f t="shared" si="1"/>
        <v>-0.8835897730861184</v>
      </c>
      <c r="E46" s="17">
        <f t="shared" si="2"/>
        <v>21.479852918895872</v>
      </c>
      <c r="F46" s="17">
        <f t="shared" si="3"/>
        <v>19.61641022691388</v>
      </c>
      <c r="G46" s="17">
        <f t="shared" si="4"/>
        <v>1.2084954113292978</v>
      </c>
      <c r="H46" s="17">
        <f t="shared" si="5"/>
        <v>1.1842046927179855</v>
      </c>
      <c r="I46" s="17">
        <f t="shared" si="6"/>
        <v>1.2334270973363672</v>
      </c>
      <c r="K46" s="21"/>
      <c r="L46" s="21"/>
      <c r="M46" s="21"/>
      <c r="N46" s="21"/>
      <c r="O46" s="21"/>
      <c r="P46" s="21"/>
      <c r="Q46" s="21"/>
    </row>
    <row r="47" spans="1:17" ht="12.75">
      <c r="A47" s="1">
        <f t="shared" si="7"/>
        <v>40</v>
      </c>
      <c r="B47" s="2">
        <v>21</v>
      </c>
      <c r="C47" s="17">
        <f t="shared" si="0"/>
        <v>1.040585241938217</v>
      </c>
      <c r="D47" s="17">
        <f t="shared" si="1"/>
        <v>-0.9322863933226628</v>
      </c>
      <c r="E47" s="17">
        <f t="shared" si="2"/>
        <v>22.040585241938217</v>
      </c>
      <c r="F47" s="17">
        <f t="shared" si="3"/>
        <v>20.067713606677337</v>
      </c>
      <c r="G47" s="17">
        <f t="shared" si="4"/>
        <v>1.1956911826377925</v>
      </c>
      <c r="H47" s="17">
        <f t="shared" si="5"/>
        <v>1.1717001176656288</v>
      </c>
      <c r="I47" s="17">
        <f t="shared" si="6"/>
        <v>1.2203064656975071</v>
      </c>
      <c r="K47" s="21"/>
      <c r="L47" s="21"/>
      <c r="M47" s="21"/>
      <c r="N47" s="21"/>
      <c r="O47" s="21"/>
      <c r="P47" s="21"/>
      <c r="Q47" s="21"/>
    </row>
    <row r="48" spans="1:17" ht="12.75">
      <c r="A48" s="1">
        <f t="shared" si="7"/>
        <v>40</v>
      </c>
      <c r="B48" s="2">
        <v>21.5</v>
      </c>
      <c r="C48" s="17">
        <f t="shared" si="0"/>
        <v>1.1054425748742318</v>
      </c>
      <c r="D48" s="17">
        <f t="shared" si="1"/>
        <v>-0.9836197589114022</v>
      </c>
      <c r="E48" s="17">
        <f t="shared" si="2"/>
        <v>22.605442574874232</v>
      </c>
      <c r="F48" s="17">
        <f t="shared" si="3"/>
        <v>20.516380241088598</v>
      </c>
      <c r="G48" s="17">
        <f t="shared" si="4"/>
        <v>1.1837387145003084</v>
      </c>
      <c r="H48" s="17">
        <f t="shared" si="5"/>
        <v>1.160024527656554</v>
      </c>
      <c r="I48" s="17">
        <f t="shared" si="6"/>
        <v>1.2080617264739972</v>
      </c>
      <c r="K48" s="21"/>
      <c r="L48" s="21"/>
      <c r="M48" s="21"/>
      <c r="N48" s="21"/>
      <c r="O48" s="21"/>
      <c r="P48" s="21"/>
      <c r="Q48" s="21"/>
    </row>
    <row r="49" spans="1:17" ht="12.75">
      <c r="A49" s="1">
        <f t="shared" si="7"/>
        <v>40</v>
      </c>
      <c r="B49" s="2">
        <v>22</v>
      </c>
      <c r="C49" s="17">
        <f t="shared" si="0"/>
        <v>1.1747322433440104</v>
      </c>
      <c r="D49" s="17">
        <f t="shared" si="1"/>
        <v>-1.0377103525111444</v>
      </c>
      <c r="E49" s="17">
        <f t="shared" si="2"/>
        <v>23.17473224334401</v>
      </c>
      <c r="F49" s="17">
        <f t="shared" si="3"/>
        <v>20.962289647488856</v>
      </c>
      <c r="G49" s="17">
        <f t="shared" si="4"/>
        <v>1.1725736600169756</v>
      </c>
      <c r="H49" s="17">
        <f t="shared" si="5"/>
        <v>1.1491156310388901</v>
      </c>
      <c r="I49" s="17">
        <f t="shared" si="6"/>
        <v>1.1966263446034773</v>
      </c>
      <c r="K49" s="21"/>
      <c r="L49" s="21"/>
      <c r="M49" s="21"/>
      <c r="N49" s="21"/>
      <c r="O49" s="21"/>
      <c r="P49" s="21"/>
      <c r="Q49" s="21"/>
    </row>
    <row r="50" spans="1:17" ht="12.75">
      <c r="A50" s="1">
        <f t="shared" si="7"/>
        <v>40</v>
      </c>
      <c r="B50" s="2">
        <v>22.5</v>
      </c>
      <c r="C50" s="17">
        <f t="shared" si="0"/>
        <v>1.2487897289385472</v>
      </c>
      <c r="D50" s="17">
        <f t="shared" si="1"/>
        <v>-1.094682630661584</v>
      </c>
      <c r="E50" s="17">
        <f t="shared" si="2"/>
        <v>23.748789728938547</v>
      </c>
      <c r="F50" s="17">
        <f t="shared" si="3"/>
        <v>21.405317369338416</v>
      </c>
      <c r="G50" s="17">
        <f t="shared" si="4"/>
        <v>1.162137434166218</v>
      </c>
      <c r="H50" s="17">
        <f t="shared" si="5"/>
        <v>1.1389166749893664</v>
      </c>
      <c r="I50" s="17">
        <f t="shared" si="6"/>
        <v>1.185939785731435</v>
      </c>
      <c r="K50" s="21"/>
      <c r="L50" s="21"/>
      <c r="M50" s="21"/>
      <c r="N50" s="21"/>
      <c r="O50" s="21"/>
      <c r="P50" s="21"/>
      <c r="Q50" s="21"/>
    </row>
    <row r="51" spans="1:17" ht="12.75">
      <c r="A51" s="1">
        <f t="shared" si="7"/>
        <v>40</v>
      </c>
      <c r="B51" s="2">
        <v>23</v>
      </c>
      <c r="C51" s="17">
        <f t="shared" si="0"/>
        <v>1.327981919009261</v>
      </c>
      <c r="D51" s="17">
        <f t="shared" si="1"/>
        <v>-1.1546649498890602</v>
      </c>
      <c r="E51" s="17">
        <f t="shared" si="2"/>
        <v>24.32798191900926</v>
      </c>
      <c r="F51" s="17">
        <f t="shared" si="3"/>
        <v>21.84533505011094</v>
      </c>
      <c r="G51" s="17">
        <f t="shared" si="4"/>
        <v>1.1523765935834493</v>
      </c>
      <c r="H51" s="17">
        <f t="shared" si="5"/>
        <v>1.1293758538678746</v>
      </c>
      <c r="I51" s="17">
        <f t="shared" si="6"/>
        <v>1.17594686520679</v>
      </c>
      <c r="K51" s="21"/>
      <c r="L51" s="21"/>
      <c r="M51" s="21"/>
      <c r="N51" s="21"/>
      <c r="O51" s="21"/>
      <c r="P51" s="21"/>
      <c r="Q51" s="21"/>
    </row>
    <row r="52" spans="1:17" ht="12.75">
      <c r="A52" s="1">
        <f t="shared" si="7"/>
        <v>40</v>
      </c>
      <c r="B52" s="2">
        <v>23.5</v>
      </c>
      <c r="C52" s="17">
        <f t="shared" si="0"/>
        <v>1.4127108397461647</v>
      </c>
      <c r="D52" s="17">
        <f t="shared" si="1"/>
        <v>-1.2177894680946224</v>
      </c>
      <c r="E52" s="17">
        <f t="shared" si="2"/>
        <v>24.912710839746165</v>
      </c>
      <c r="F52" s="17">
        <f t="shared" si="3"/>
        <v>22.282210531905378</v>
      </c>
      <c r="G52" s="17">
        <f t="shared" si="4"/>
        <v>1.1432422951863601</v>
      </c>
      <c r="H52" s="17">
        <f t="shared" si="5"/>
        <v>1.1204457922208635</v>
      </c>
      <c r="I52" s="17">
        <f t="shared" si="6"/>
        <v>1.1665971804741648</v>
      </c>
      <c r="K52" s="21"/>
      <c r="L52" s="21"/>
      <c r="M52" s="21"/>
      <c r="N52" s="21"/>
      <c r="O52" s="21"/>
      <c r="P52" s="21"/>
      <c r="Q52" s="21"/>
    </row>
    <row r="53" spans="1:17" ht="12.75">
      <c r="A53" s="1">
        <f t="shared" si="7"/>
        <v>40</v>
      </c>
      <c r="B53" s="2">
        <v>24</v>
      </c>
      <c r="C53" s="17">
        <f t="shared" si="0"/>
        <v>1.503417961637851</v>
      </c>
      <c r="D53" s="17">
        <f t="shared" si="1"/>
        <v>-1.2841920192527638</v>
      </c>
      <c r="E53" s="17">
        <f t="shared" si="2"/>
        <v>25.50341796163785</v>
      </c>
      <c r="F53" s="17">
        <f t="shared" si="3"/>
        <v>22.715807980747236</v>
      </c>
      <c r="G53" s="17">
        <f t="shared" si="4"/>
        <v>1.134689822147082</v>
      </c>
      <c r="H53" s="17">
        <f t="shared" si="5"/>
        <v>1.112083091624348</v>
      </c>
      <c r="I53" s="17">
        <f t="shared" si="6"/>
        <v>1.1578446146099537</v>
      </c>
      <c r="K53" s="21"/>
      <c r="L53" s="21"/>
      <c r="M53" s="21"/>
      <c r="N53" s="21"/>
      <c r="O53" s="21"/>
      <c r="P53" s="21"/>
      <c r="Q53" s="21"/>
    </row>
    <row r="54" spans="1:17" ht="12.75">
      <c r="A54" s="1">
        <f t="shared" si="7"/>
        <v>40</v>
      </c>
      <c r="B54" s="2">
        <v>24.5</v>
      </c>
      <c r="C54" s="17">
        <f t="shared" si="0"/>
        <v>1.6005891862512058</v>
      </c>
      <c r="D54" s="17">
        <f t="shared" si="1"/>
        <v>-1.3540119594934978</v>
      </c>
      <c r="E54" s="17">
        <f t="shared" si="2"/>
        <v>26.100589186251206</v>
      </c>
      <c r="F54" s="17">
        <f t="shared" si="3"/>
        <v>23.145988040506502</v>
      </c>
      <c r="G54" s="17">
        <f t="shared" si="4"/>
        <v>1.1266781675903197</v>
      </c>
      <c r="H54" s="17">
        <f t="shared" si="5"/>
        <v>1.1042479323109873</v>
      </c>
      <c r="I54" s="17">
        <f t="shared" si="6"/>
        <v>1.1496469007654582</v>
      </c>
      <c r="K54" s="21"/>
      <c r="L54" s="21"/>
      <c r="M54" s="21"/>
      <c r="N54" s="21"/>
      <c r="O54" s="21"/>
      <c r="P54" s="21"/>
      <c r="Q54" s="21"/>
    </row>
    <row r="55" spans="1:17" ht="12.75">
      <c r="A55" s="1">
        <f t="shared" si="7"/>
        <v>40</v>
      </c>
      <c r="B55" s="2">
        <v>25</v>
      </c>
      <c r="C55" s="17">
        <f t="shared" si="0"/>
        <v>1.704760648297814</v>
      </c>
      <c r="D55" s="17">
        <f t="shared" si="1"/>
        <v>-1.4273919827183263</v>
      </c>
      <c r="E55" s="17">
        <f t="shared" si="2"/>
        <v>26.704760648297814</v>
      </c>
      <c r="F55" s="17">
        <f t="shared" si="3"/>
        <v>23.572608017281674</v>
      </c>
      <c r="G55" s="17">
        <f t="shared" si="4"/>
        <v>1.1191696679370937</v>
      </c>
      <c r="H55" s="17">
        <f t="shared" si="5"/>
        <v>1.0969037219657944</v>
      </c>
      <c r="I55" s="17">
        <f t="shared" si="6"/>
        <v>1.1419652389310069</v>
      </c>
      <c r="K55" s="21"/>
      <c r="L55" s="21"/>
      <c r="M55" s="21"/>
      <c r="N55" s="21"/>
      <c r="O55" s="21"/>
      <c r="P55" s="21"/>
      <c r="Q55" s="21"/>
    </row>
    <row r="56" spans="1:17" ht="12.75">
      <c r="A56" s="1">
        <f t="shared" si="7"/>
        <v>40</v>
      </c>
      <c r="B56" s="2">
        <v>25.5</v>
      </c>
      <c r="C56" s="17">
        <f t="shared" si="0"/>
        <v>1.8165254987765422</v>
      </c>
      <c r="D56" s="17">
        <f t="shared" si="1"/>
        <v>-1.5044779040156193</v>
      </c>
      <c r="E56" s="17">
        <f t="shared" si="2"/>
        <v>27.316525498776542</v>
      </c>
      <c r="F56" s="17">
        <f t="shared" si="3"/>
        <v>23.99552209598438</v>
      </c>
      <c r="G56" s="17">
        <f t="shared" si="4"/>
        <v>1.1121296790823403</v>
      </c>
      <c r="H56" s="17">
        <f t="shared" si="5"/>
        <v>1.0900167852626437</v>
      </c>
      <c r="I56" s="17">
        <f t="shared" si="6"/>
        <v>1.1347639577922233</v>
      </c>
      <c r="K56" s="21"/>
      <c r="L56" s="21"/>
      <c r="M56" s="21"/>
      <c r="N56" s="21"/>
      <c r="O56" s="21"/>
      <c r="P56" s="21"/>
      <c r="Q56" s="21"/>
    </row>
    <row r="57" spans="1:17" ht="12.75">
      <c r="A57" s="1">
        <f t="shared" si="7"/>
        <v>40</v>
      </c>
      <c r="B57" s="2">
        <v>26</v>
      </c>
      <c r="C57" s="17">
        <f t="shared" si="0"/>
        <v>1.9365418757443216</v>
      </c>
      <c r="D57" s="17">
        <f t="shared" si="1"/>
        <v>-1.5854184092973789</v>
      </c>
      <c r="E57" s="17">
        <f t="shared" si="2"/>
        <v>27.93654187574432</v>
      </c>
      <c r="F57" s="17">
        <f t="shared" si="3"/>
        <v>24.41458159070262</v>
      </c>
      <c r="G57" s="17">
        <f t="shared" si="4"/>
        <v>1.1055262896435967</v>
      </c>
      <c r="H57" s="17">
        <f t="shared" si="5"/>
        <v>1.0835560886970872</v>
      </c>
      <c r="I57" s="17">
        <f t="shared" si="6"/>
        <v>1.1280102155703033</v>
      </c>
      <c r="K57" s="21"/>
      <c r="L57" s="21"/>
      <c r="M57" s="21"/>
      <c r="N57" s="21"/>
      <c r="O57" s="21"/>
      <c r="P57" s="21"/>
      <c r="Q57" s="21"/>
    </row>
    <row r="58" spans="1:17" ht="12.75">
      <c r="A58" s="1">
        <f t="shared" si="7"/>
        <v>40</v>
      </c>
      <c r="B58" s="2">
        <v>26.5</v>
      </c>
      <c r="C58" s="17">
        <f t="shared" si="0"/>
        <v>2.065542321899006</v>
      </c>
      <c r="D58" s="17">
        <f t="shared" si="1"/>
        <v>-1.670364769780086</v>
      </c>
      <c r="E58" s="17">
        <f t="shared" si="2"/>
        <v>28.565542321899006</v>
      </c>
      <c r="F58" s="17">
        <f t="shared" si="3"/>
        <v>24.829635230219914</v>
      </c>
      <c r="G58" s="17">
        <f t="shared" si="4"/>
        <v>1.0993300663887526</v>
      </c>
      <c r="H58" s="17">
        <f t="shared" si="5"/>
        <v>1.0774929960883515</v>
      </c>
      <c r="I58" s="17">
        <f t="shared" si="6"/>
        <v>1.1216737346672085</v>
      </c>
      <c r="K58" s="21"/>
      <c r="L58" s="21"/>
      <c r="M58" s="21"/>
      <c r="N58" s="21"/>
      <c r="O58" s="21"/>
      <c r="P58" s="21"/>
      <c r="Q58" s="21"/>
    </row>
    <row r="59" spans="1:17" ht="12.75">
      <c r="A59" s="1">
        <f t="shared" si="7"/>
        <v>40</v>
      </c>
      <c r="B59" s="2">
        <v>27</v>
      </c>
      <c r="C59" s="17">
        <f t="shared" si="0"/>
        <v>2.204344976694287</v>
      </c>
      <c r="D59" s="17">
        <f t="shared" si="1"/>
        <v>-1.759470520180411</v>
      </c>
      <c r="E59" s="17">
        <f t="shared" si="2"/>
        <v>29.204344976694287</v>
      </c>
      <c r="F59" s="17">
        <f t="shared" si="3"/>
        <v>25.24052947981959</v>
      </c>
      <c r="G59" s="17">
        <f t="shared" si="4"/>
        <v>1.0935138276764216</v>
      </c>
      <c r="H59" s="17">
        <f t="shared" si="5"/>
        <v>1.0718010508053195</v>
      </c>
      <c r="I59" s="17">
        <f t="shared" si="6"/>
        <v>1.1157265657097946</v>
      </c>
      <c r="K59" s="21"/>
      <c r="L59" s="21"/>
      <c r="M59" s="21"/>
      <c r="N59" s="21"/>
      <c r="O59" s="21"/>
      <c r="P59" s="21"/>
      <c r="Q59" s="21"/>
    </row>
    <row r="60" spans="1:17" ht="12.75">
      <c r="A60" s="1">
        <f t="shared" si="7"/>
        <v>40</v>
      </c>
      <c r="B60" s="2">
        <v>27.5</v>
      </c>
      <c r="C60" s="17">
        <f t="shared" si="0"/>
        <v>2.35386696076597</v>
      </c>
      <c r="D60" s="17">
        <f t="shared" si="1"/>
        <v>-1.8528910997940855</v>
      </c>
      <c r="E60" s="17">
        <f t="shared" si="2"/>
        <v>29.85386696076597</v>
      </c>
      <c r="F60" s="17">
        <f t="shared" si="3"/>
        <v>25.647108900205914</v>
      </c>
      <c r="G60" s="17">
        <f t="shared" si="4"/>
        <v>1.0880524413492492</v>
      </c>
      <c r="H60" s="17">
        <f t="shared" si="5"/>
        <v>1.0664557813422681</v>
      </c>
      <c r="I60" s="17">
        <f t="shared" si="6"/>
        <v>1.110142877232629</v>
      </c>
      <c r="K60" s="21"/>
      <c r="L60" s="21"/>
      <c r="M60" s="21"/>
      <c r="N60" s="21"/>
      <c r="O60" s="21"/>
      <c r="P60" s="21"/>
      <c r="Q60" s="21"/>
    </row>
    <row r="61" spans="1:17" ht="12.75">
      <c r="A61" s="1">
        <f t="shared" si="7"/>
        <v>40</v>
      </c>
      <c r="B61" s="2">
        <v>28</v>
      </c>
      <c r="C61" s="17">
        <f t="shared" si="0"/>
        <v>2.5151404899484078</v>
      </c>
      <c r="D61" s="17">
        <f t="shared" si="1"/>
        <v>-1.950783455974527</v>
      </c>
      <c r="E61" s="17">
        <f t="shared" si="2"/>
        <v>30.515140489948408</v>
      </c>
      <c r="F61" s="17">
        <f t="shared" si="3"/>
        <v>26.049216544025473</v>
      </c>
      <c r="G61" s="17">
        <f t="shared" si="4"/>
        <v>1.082922644029645</v>
      </c>
      <c r="H61" s="17">
        <f t="shared" si="5"/>
        <v>1.061434527349832</v>
      </c>
      <c r="I61" s="17">
        <f t="shared" si="6"/>
        <v>1.1048987677804816</v>
      </c>
      <c r="K61" s="21"/>
      <c r="L61" s="21"/>
      <c r="M61" s="21"/>
      <c r="N61" s="21"/>
      <c r="O61" s="21"/>
      <c r="P61" s="21"/>
      <c r="Q61" s="21"/>
    </row>
    <row r="62" spans="1:17" ht="12.75">
      <c r="A62" s="1">
        <f t="shared" si="7"/>
        <v>40</v>
      </c>
      <c r="B62" s="2">
        <v>28.5</v>
      </c>
      <c r="C62" s="17">
        <f t="shared" si="0"/>
        <v>2.689332416387444</v>
      </c>
      <c r="D62" s="17">
        <f t="shared" si="1"/>
        <v>-2.053305609926774</v>
      </c>
      <c r="E62" s="17">
        <f t="shared" si="2"/>
        <v>31.189332416387444</v>
      </c>
      <c r="F62" s="17">
        <f t="shared" si="3"/>
        <v>26.446694390073226</v>
      </c>
      <c r="G62" s="17">
        <f t="shared" si="4"/>
        <v>1.078102879196142</v>
      </c>
      <c r="H62" s="17">
        <f t="shared" si="5"/>
        <v>1.0567162836309973</v>
      </c>
      <c r="I62" s="17">
        <f t="shared" si="6"/>
        <v>1.0999720976666403</v>
      </c>
      <c r="K62" s="21"/>
      <c r="L62" s="21"/>
      <c r="M62" s="21"/>
      <c r="N62" s="21"/>
      <c r="O62" s="21"/>
      <c r="P62" s="21"/>
      <c r="Q62" s="21"/>
    </row>
    <row r="63" spans="1:17" ht="12.75">
      <c r="A63" s="1">
        <f t="shared" si="7"/>
        <v>40</v>
      </c>
      <c r="B63" s="2">
        <v>29</v>
      </c>
      <c r="C63" s="17">
        <f t="shared" si="0"/>
        <v>2.8777681115267875</v>
      </c>
      <c r="D63" s="17">
        <f t="shared" si="1"/>
        <v>-2.160616185181226</v>
      </c>
      <c r="E63" s="17">
        <f t="shared" si="2"/>
        <v>31.877768111526787</v>
      </c>
      <c r="F63" s="17">
        <f t="shared" si="3"/>
        <v>26.839383814818774</v>
      </c>
      <c r="G63" s="17">
        <f t="shared" si="4"/>
        <v>1.073573151780706</v>
      </c>
      <c r="H63" s="17">
        <f t="shared" si="5"/>
        <v>1.0522815599538549</v>
      </c>
      <c r="I63" s="17">
        <f t="shared" si="6"/>
        <v>1.095342338007255</v>
      </c>
      <c r="K63" s="21"/>
      <c r="L63" s="21"/>
      <c r="M63" s="21"/>
      <c r="N63" s="21"/>
      <c r="O63" s="21"/>
      <c r="P63" s="21"/>
      <c r="Q63" s="21"/>
    </row>
    <row r="64" spans="1:17" ht="12.75">
      <c r="A64" s="1">
        <f t="shared" si="7"/>
        <v>40</v>
      </c>
      <c r="B64" s="2">
        <v>29.5</v>
      </c>
      <c r="C64" s="17">
        <f t="shared" si="0"/>
        <v>3.0819609039725435</v>
      </c>
      <c r="D64" s="17">
        <f t="shared" si="1"/>
        <v>-2.2728738996073545</v>
      </c>
      <c r="E64" s="17">
        <f t="shared" si="2"/>
        <v>32.58196090397254</v>
      </c>
      <c r="F64" s="17">
        <f t="shared" si="3"/>
        <v>27.227126100392645</v>
      </c>
      <c r="G64" s="17">
        <f t="shared" si="4"/>
        <v>1.0693148973341364</v>
      </c>
      <c r="H64" s="17">
        <f t="shared" si="5"/>
        <v>1.0481122548228137</v>
      </c>
      <c r="I64" s="17">
        <f t="shared" si="6"/>
        <v>1.0909904349769661</v>
      </c>
      <c r="K64" s="21"/>
      <c r="L64" s="21"/>
      <c r="M64" s="21"/>
      <c r="N64" s="21"/>
      <c r="O64" s="21"/>
      <c r="P64" s="21"/>
      <c r="Q64" s="21"/>
    </row>
    <row r="65" spans="1:17" ht="12.75">
      <c r="A65" s="1">
        <f t="shared" si="7"/>
        <v>40</v>
      </c>
      <c r="B65" s="2">
        <v>30</v>
      </c>
      <c r="C65" s="17">
        <f t="shared" si="0"/>
        <v>3.3036487000249863</v>
      </c>
      <c r="D65" s="17">
        <f t="shared" si="1"/>
        <v>-2.3902370223665343</v>
      </c>
      <c r="E65" s="17">
        <f t="shared" si="2"/>
        <v>33.303648700024986</v>
      </c>
      <c r="F65" s="17">
        <f t="shared" si="3"/>
        <v>27.609762977633466</v>
      </c>
      <c r="G65" s="17">
        <f t="shared" si="4"/>
        <v>1.0653108640674351</v>
      </c>
      <c r="H65" s="17">
        <f t="shared" si="5"/>
        <v>1.0441915415966805</v>
      </c>
      <c r="I65" s="17">
        <f t="shared" si="6"/>
        <v>1.0868986875070228</v>
      </c>
      <c r="K65" s="21"/>
      <c r="L65" s="21"/>
      <c r="M65" s="21"/>
      <c r="N65" s="21"/>
      <c r="O65" s="21"/>
      <c r="P65" s="21"/>
      <c r="Q65" s="21"/>
    </row>
    <row r="66" spans="1:17" ht="12.75">
      <c r="A66" s="1">
        <f t="shared" si="7"/>
        <v>40</v>
      </c>
      <c r="B66" s="2">
        <v>30.5</v>
      </c>
      <c r="C66" s="17">
        <f t="shared" si="0"/>
        <v>3.544839999902983</v>
      </c>
      <c r="D66" s="17">
        <f t="shared" si="1"/>
        <v>-2.5128627977783538</v>
      </c>
      <c r="E66" s="17">
        <f t="shared" si="2"/>
        <v>34.04483999990298</v>
      </c>
      <c r="F66" s="17">
        <f t="shared" si="3"/>
        <v>27.987137202221646</v>
      </c>
      <c r="G66" s="17">
        <f t="shared" si="4"/>
        <v>1.0615450062992284</v>
      </c>
      <c r="H66" s="17">
        <f t="shared" si="5"/>
        <v>1.0405037655524316</v>
      </c>
      <c r="I66" s="17">
        <f t="shared" si="6"/>
        <v>1.083050636882028</v>
      </c>
      <c r="K66" s="21"/>
      <c r="L66" s="21"/>
      <c r="M66" s="21"/>
      <c r="N66" s="21"/>
      <c r="O66" s="21"/>
      <c r="P66" s="21"/>
      <c r="Q66" s="21"/>
    </row>
    <row r="67" spans="1:17" ht="12.75">
      <c r="A67" s="1">
        <f t="shared" si="7"/>
        <v>40</v>
      </c>
      <c r="B67" s="2">
        <v>31</v>
      </c>
      <c r="C67" s="17">
        <f t="shared" si="0"/>
        <v>3.8078723614581307</v>
      </c>
      <c r="D67" s="17">
        <f t="shared" si="1"/>
        <v>-2.6409068386796086</v>
      </c>
      <c r="E67" s="17">
        <f t="shared" si="2"/>
        <v>34.80787236145813</v>
      </c>
      <c r="F67" s="17">
        <f t="shared" si="3"/>
        <v>28.35909316132039</v>
      </c>
      <c r="G67" s="17">
        <f t="shared" si="4"/>
        <v>1.0580023880292309</v>
      </c>
      <c r="H67" s="17">
        <f t="shared" si="5"/>
        <v>1.0370343506735276</v>
      </c>
      <c r="I67" s="17">
        <f t="shared" si="6"/>
        <v>1.079430966892053</v>
      </c>
      <c r="K67" s="21"/>
      <c r="L67" s="21"/>
      <c r="M67" s="21"/>
      <c r="N67" s="21"/>
      <c r="O67" s="21"/>
      <c r="P67" s="21"/>
      <c r="Q67" s="21"/>
    </row>
    <row r="68" spans="1:17" ht="12.75">
      <c r="A68" s="1">
        <f t="shared" si="7"/>
        <v>40</v>
      </c>
      <c r="B68" s="2">
        <v>31.5</v>
      </c>
      <c r="C68" s="17">
        <f t="shared" si="0"/>
        <v>4.09548758616328</v>
      </c>
      <c r="D68" s="17">
        <f t="shared" si="1"/>
        <v>-2.774522492478532</v>
      </c>
      <c r="E68" s="17">
        <f t="shared" si="2"/>
        <v>35.59548758616328</v>
      </c>
      <c r="F68" s="17">
        <f t="shared" si="3"/>
        <v>28.725477507521468</v>
      </c>
      <c r="G68" s="17">
        <f t="shared" si="4"/>
        <v>1.0546690955204543</v>
      </c>
      <c r="H68" s="17">
        <f t="shared" si="5"/>
        <v>1.0337697150959857</v>
      </c>
      <c r="I68" s="17">
        <f t="shared" si="6"/>
        <v>1.0760254133685647</v>
      </c>
      <c r="K68" s="21"/>
      <c r="L68" s="21"/>
      <c r="M68" s="21"/>
      <c r="N68" s="21"/>
      <c r="O68" s="21"/>
      <c r="P68" s="21"/>
      <c r="Q68" s="21"/>
    </row>
    <row r="69" spans="1:17" ht="12.75">
      <c r="A69" s="1">
        <f t="shared" si="7"/>
        <v>40</v>
      </c>
      <c r="B69" s="2">
        <v>32</v>
      </c>
      <c r="C69" s="17">
        <f t="shared" si="0"/>
        <v>4.410929719446067</v>
      </c>
      <c r="D69" s="17">
        <f t="shared" si="1"/>
        <v>-2.913860183738283</v>
      </c>
      <c r="E69" s="17">
        <f t="shared" si="2"/>
        <v>36.41092971944607</v>
      </c>
      <c r="F69" s="17">
        <f t="shared" si="3"/>
        <v>29.086139816261717</v>
      </c>
      <c r="G69" s="17">
        <f t="shared" si="4"/>
        <v>1.0515321579126637</v>
      </c>
      <c r="H69" s="17">
        <f t="shared" si="5"/>
        <v>1.0306971942781862</v>
      </c>
      <c r="I69" s="17">
        <f t="shared" si="6"/>
        <v>1.072820682080026</v>
      </c>
      <c r="K69" s="21"/>
      <c r="L69" s="21"/>
      <c r="M69" s="21"/>
      <c r="N69" s="21"/>
      <c r="O69" s="21"/>
      <c r="P69" s="21"/>
      <c r="Q69" s="21"/>
    </row>
    <row r="70" spans="1:17" ht="12.75">
      <c r="A70" s="1">
        <f t="shared" si="7"/>
        <v>40</v>
      </c>
      <c r="B70" s="2">
        <v>32.5</v>
      </c>
      <c r="C70" s="17">
        <f aca="true" t="shared" si="8" ref="C70:C85">E70-B70</f>
        <v>4.758074715047705</v>
      </c>
      <c r="D70" s="17">
        <f aca="true" t="shared" si="9" ref="D70:D85">F70-B70</f>
        <v>-3.059066737749415</v>
      </c>
      <c r="E70" s="17">
        <f aca="true" t="shared" si="10" ref="E70:E85">(-20*LOG(((10^(B70/-20))-ABS(10^(A70/-20)))/(1+ABS(10^(A70/-20))*(10^(B70/-20))-ABS(10^(A70/-20))^2)))</f>
        <v>37.258074715047705</v>
      </c>
      <c r="F70" s="17">
        <f aca="true" t="shared" si="11" ref="F70:F85">(-20*LOG(((10^(B70/-20))+ABS(10^(A70/-20)))/(1-ABS(10^(A70/-20))*(10^(B70/-20))-ABS(10^(A70/-20))^2)))</f>
        <v>29.440933262250585</v>
      </c>
      <c r="G70" s="17">
        <f aca="true" t="shared" si="12" ref="G70:G85">(1+10^((-1*B70)/20))/(1-10^((-1*B70)/20))</f>
        <v>1.048579475009968</v>
      </c>
      <c r="H70" s="17">
        <f aca="true" t="shared" si="13" ref="H70:H85">(1+10^((-1*E70)/20))/(1-10^((-1*E70)/20))</f>
        <v>1.0278049710747978</v>
      </c>
      <c r="I70" s="17">
        <f aca="true" t="shared" si="14" ref="I70:I85">(1+10^((-1*F70)/20))/(1-10^((-1*F70)/20))</f>
        <v>1.069804374089834</v>
      </c>
      <c r="K70" s="21"/>
      <c r="L70" s="21"/>
      <c r="M70" s="21"/>
      <c r="N70" s="21"/>
      <c r="O70" s="21"/>
      <c r="P70" s="21"/>
      <c r="Q70" s="21"/>
    </row>
    <row r="71" spans="1:17" ht="12.75">
      <c r="A71" s="1">
        <f aca="true" t="shared" si="15" ref="A71:A85">A70</f>
        <v>40</v>
      </c>
      <c r="B71" s="2">
        <v>33</v>
      </c>
      <c r="C71" s="17">
        <f t="shared" si="8"/>
        <v>5.141604896475286</v>
      </c>
      <c r="D71" s="17">
        <f t="shared" si="9"/>
        <v>-3.2102846901562785</v>
      </c>
      <c r="E71" s="17">
        <f t="shared" si="10"/>
        <v>38.141604896475286</v>
      </c>
      <c r="F71" s="17">
        <f t="shared" si="11"/>
        <v>29.78971530984372</v>
      </c>
      <c r="G71" s="17">
        <f t="shared" si="12"/>
        <v>1.0457997514893709</v>
      </c>
      <c r="H71" s="17">
        <f t="shared" si="13"/>
        <v>1.0250820119940702</v>
      </c>
      <c r="I71" s="17">
        <f t="shared" si="14"/>
        <v>1.0669649177886924</v>
      </c>
      <c r="K71" s="21"/>
      <c r="L71" s="21"/>
      <c r="M71" s="21"/>
      <c r="N71" s="21"/>
      <c r="O71" s="21"/>
      <c r="P71" s="21"/>
      <c r="Q71" s="21"/>
    </row>
    <row r="72" spans="1:17" ht="12.75">
      <c r="A72" s="1">
        <f t="shared" si="15"/>
        <v>40</v>
      </c>
      <c r="B72" s="2">
        <v>33.5</v>
      </c>
      <c r="C72" s="17">
        <f t="shared" si="8"/>
        <v>5.5672481785465635</v>
      </c>
      <c r="D72" s="17">
        <f t="shared" si="9"/>
        <v>-3.3676515882715705</v>
      </c>
      <c r="E72" s="17">
        <f t="shared" si="10"/>
        <v>39.06724817854656</v>
      </c>
      <c r="F72" s="17">
        <f t="shared" si="11"/>
        <v>30.13234841172843</v>
      </c>
      <c r="G72" s="17">
        <f t="shared" si="12"/>
        <v>1.0431824368670524</v>
      </c>
      <c r="H72" s="17">
        <f t="shared" si="13"/>
        <v>1.022518009003352</v>
      </c>
      <c r="I72" s="17">
        <f t="shared" si="14"/>
        <v>1.0642915069080727</v>
      </c>
      <c r="K72" s="21"/>
      <c r="L72" s="21"/>
      <c r="M72" s="21"/>
      <c r="N72" s="21"/>
      <c r="O72" s="21"/>
      <c r="P72" s="21"/>
      <c r="Q72" s="21"/>
    </row>
    <row r="73" spans="1:17" ht="12.75">
      <c r="A73" s="1">
        <f t="shared" si="15"/>
        <v>40</v>
      </c>
      <c r="B73" s="2">
        <v>34</v>
      </c>
      <c r="C73" s="17">
        <f t="shared" si="8"/>
        <v>6.04211322941282</v>
      </c>
      <c r="D73" s="17">
        <f t="shared" si="9"/>
        <v>-3.5312992902294944</v>
      </c>
      <c r="E73" s="17">
        <f t="shared" si="10"/>
        <v>40.04211322941282</v>
      </c>
      <c r="F73" s="17">
        <f t="shared" si="11"/>
        <v>30.468700709770506</v>
      </c>
      <c r="G73" s="17">
        <f t="shared" si="12"/>
        <v>1.0407176706371335</v>
      </c>
      <c r="H73" s="17">
        <f t="shared" si="13"/>
        <v>1.0201033263220063</v>
      </c>
      <c r="I73" s="17">
        <f t="shared" si="14"/>
        <v>1.061774043903424</v>
      </c>
      <c r="K73" s="21"/>
      <c r="L73" s="21"/>
      <c r="M73" s="21"/>
      <c r="N73" s="21"/>
      <c r="O73" s="21"/>
      <c r="P73" s="21"/>
      <c r="Q73" s="21"/>
    </row>
    <row r="74" spans="1:17" ht="12.75">
      <c r="A74" s="1">
        <f t="shared" si="15"/>
        <v>40</v>
      </c>
      <c r="B74" s="2">
        <v>34.5</v>
      </c>
      <c r="C74" s="17">
        <f t="shared" si="8"/>
        <v>6.5751708080224205</v>
      </c>
      <c r="D74" s="17">
        <f t="shared" si="9"/>
        <v>-3.7013532685748345</v>
      </c>
      <c r="E74" s="17">
        <f t="shared" si="10"/>
        <v>41.07517080802242</v>
      </c>
      <c r="F74" s="17">
        <f t="shared" si="11"/>
        <v>30.798646731425166</v>
      </c>
      <c r="G74" s="17">
        <f t="shared" si="12"/>
        <v>1.038396232065496</v>
      </c>
      <c r="H74" s="17">
        <f t="shared" si="13"/>
        <v>1.0178289517055132</v>
      </c>
      <c r="I74" s="17">
        <f t="shared" si="14"/>
        <v>1.0594030881669618</v>
      </c>
      <c r="K74" s="21"/>
      <c r="L74" s="21"/>
      <c r="M74" s="21"/>
      <c r="N74" s="21"/>
      <c r="O74" s="21"/>
      <c r="P74" s="21"/>
      <c r="Q74" s="21"/>
    </row>
    <row r="75" spans="1:17" ht="12.75">
      <c r="A75" s="1">
        <f t="shared" si="15"/>
        <v>40</v>
      </c>
      <c r="B75" s="2">
        <v>35</v>
      </c>
      <c r="C75" s="17">
        <f t="shared" si="8"/>
        <v>7.17796515826204</v>
      </c>
      <c r="D75" s="17">
        <f t="shared" si="9"/>
        <v>-3.877931925245832</v>
      </c>
      <c r="E75" s="17">
        <f t="shared" si="10"/>
        <v>42.17796515826204</v>
      </c>
      <c r="F75" s="17">
        <f t="shared" si="11"/>
        <v>31.122068074754168</v>
      </c>
      <c r="G75" s="17">
        <f t="shared" si="12"/>
        <v>1.0362094941802653</v>
      </c>
      <c r="H75" s="17">
        <f t="shared" si="13"/>
        <v>1.0156864517809112</v>
      </c>
      <c r="I75" s="17">
        <f t="shared" si="14"/>
        <v>1.0571698085918533</v>
      </c>
      <c r="K75" s="21"/>
      <c r="L75" s="21"/>
      <c r="M75" s="21"/>
      <c r="N75" s="21"/>
      <c r="O75" s="21"/>
      <c r="P75" s="21"/>
      <c r="Q75" s="21"/>
    </row>
    <row r="76" spans="1:17" ht="12.75">
      <c r="A76" s="1">
        <f t="shared" si="15"/>
        <v>40</v>
      </c>
      <c r="B76" s="2">
        <v>35.5</v>
      </c>
      <c r="C76" s="17">
        <f t="shared" si="8"/>
        <v>7.865701493219703</v>
      </c>
      <c r="D76" s="17">
        <f t="shared" si="9"/>
        <v>-4.061145925167768</v>
      </c>
      <c r="E76" s="17">
        <f t="shared" si="10"/>
        <v>43.3657014932197</v>
      </c>
      <c r="F76" s="17">
        <f t="shared" si="11"/>
        <v>31.438854074832232</v>
      </c>
      <c r="G76" s="17">
        <f t="shared" si="12"/>
        <v>1.0341493815521121</v>
      </c>
      <c r="H76" s="17">
        <f t="shared" si="13"/>
        <v>1.0136679310429135</v>
      </c>
      <c r="I76" s="17">
        <f t="shared" si="14"/>
        <v>1.0550659400636433</v>
      </c>
      <c r="K76" s="21"/>
      <c r="L76" s="21"/>
      <c r="M76" s="21"/>
      <c r="N76" s="21"/>
      <c r="O76" s="21"/>
      <c r="P76" s="21"/>
      <c r="Q76" s="21"/>
    </row>
    <row r="77" spans="1:17" ht="12.75">
      <c r="A77" s="1">
        <f t="shared" si="15"/>
        <v>40</v>
      </c>
      <c r="B77" s="2">
        <v>36</v>
      </c>
      <c r="C77" s="17">
        <f t="shared" si="8"/>
        <v>8.658976683640326</v>
      </c>
      <c r="D77" s="17">
        <f t="shared" si="9"/>
        <v>-4.251097555817758</v>
      </c>
      <c r="E77" s="17">
        <f t="shared" si="10"/>
        <v>44.658976683640326</v>
      </c>
      <c r="F77" s="17">
        <f t="shared" si="11"/>
        <v>31.748902444182242</v>
      </c>
      <c r="G77" s="17">
        <f t="shared" si="12"/>
        <v>1.0322083315026125</v>
      </c>
      <c r="H77" s="17">
        <f t="shared" si="13"/>
        <v>1.011765994163119</v>
      </c>
      <c r="I77" s="17">
        <f t="shared" si="14"/>
        <v>1.0530837435020306</v>
      </c>
      <c r="K77" s="21"/>
      <c r="L77" s="21"/>
      <c r="M77" s="21"/>
      <c r="N77" s="21"/>
      <c r="O77" s="21"/>
      <c r="P77" s="21"/>
      <c r="Q77" s="21"/>
    </row>
    <row r="78" spans="1:17" ht="12.75">
      <c r="A78" s="1">
        <f t="shared" si="15"/>
        <v>40</v>
      </c>
      <c r="B78" s="2">
        <v>36.5</v>
      </c>
      <c r="C78" s="17">
        <f t="shared" si="8"/>
        <v>9.586671684452682</v>
      </c>
      <c r="D78" s="17">
        <f t="shared" si="9"/>
        <v>-4.447880120137675</v>
      </c>
      <c r="E78" s="17">
        <f t="shared" si="10"/>
        <v>46.08667168445268</v>
      </c>
      <c r="F78" s="17">
        <f t="shared" si="11"/>
        <v>32.052119879862325</v>
      </c>
      <c r="G78" s="17">
        <f t="shared" si="12"/>
        <v>1.0303792584184017</v>
      </c>
      <c r="H78" s="17">
        <f t="shared" si="13"/>
        <v>1.0099737113024903</v>
      </c>
      <c r="I78" s="17">
        <f t="shared" si="14"/>
        <v>1.0512159691174399</v>
      </c>
      <c r="K78" s="21"/>
      <c r="L78" s="21"/>
      <c r="M78" s="21"/>
      <c r="N78" s="21"/>
      <c r="O78" s="21"/>
      <c r="P78" s="21"/>
      <c r="Q78" s="21"/>
    </row>
    <row r="79" spans="1:17" ht="12.75">
      <c r="A79" s="1">
        <f t="shared" si="15"/>
        <v>40</v>
      </c>
      <c r="B79" s="2">
        <v>37</v>
      </c>
      <c r="C79" s="17">
        <f t="shared" si="8"/>
        <v>10.691088730485248</v>
      </c>
      <c r="D79" s="17">
        <f t="shared" si="9"/>
        <v>-4.6515773700524505</v>
      </c>
      <c r="E79" s="17">
        <f t="shared" si="10"/>
        <v>47.69108873048525</v>
      </c>
      <c r="F79" s="17">
        <f t="shared" si="11"/>
        <v>32.34842262994755</v>
      </c>
      <c r="G79" s="17">
        <f t="shared" si="12"/>
        <v>1.0286555208835424</v>
      </c>
      <c r="H79" s="17">
        <f t="shared" si="13"/>
        <v>1.0082845861504595</v>
      </c>
      <c r="I79" s="17">
        <f t="shared" si="14"/>
        <v>1.0494558225831538</v>
      </c>
      <c r="K79" s="21"/>
      <c r="L79" s="21"/>
      <c r="M79" s="21"/>
      <c r="N79" s="21"/>
      <c r="O79" s="21"/>
      <c r="P79" s="21"/>
      <c r="Q79" s="21"/>
    </row>
    <row r="80" spans="1:17" ht="12.75">
      <c r="A80" s="1">
        <f t="shared" si="15"/>
        <v>40</v>
      </c>
      <c r="B80" s="2">
        <v>37.5</v>
      </c>
      <c r="C80" s="17">
        <f t="shared" si="8"/>
        <v>12.037814747968753</v>
      </c>
      <c r="D80" s="17">
        <f t="shared" si="9"/>
        <v>-4.862262987590917</v>
      </c>
      <c r="E80" s="17">
        <f t="shared" si="10"/>
        <v>49.53781474796875</v>
      </c>
      <c r="F80" s="17">
        <f t="shared" si="11"/>
        <v>32.63773701240908</v>
      </c>
      <c r="G80" s="17">
        <f t="shared" si="12"/>
        <v>1.0270308913730306</v>
      </c>
      <c r="H80" s="17">
        <f t="shared" si="13"/>
        <v>1.0066925264432074</v>
      </c>
      <c r="I80" s="17">
        <f t="shared" si="14"/>
        <v>1.0477969338556596</v>
      </c>
      <c r="K80" s="21"/>
      <c r="L80" s="21"/>
      <c r="M80" s="21"/>
      <c r="N80" s="21"/>
      <c r="O80" s="21"/>
      <c r="P80" s="21"/>
      <c r="Q80" s="21"/>
    </row>
    <row r="81" spans="1:17" ht="12.75">
      <c r="A81" s="1">
        <f t="shared" si="15"/>
        <v>40</v>
      </c>
      <c r="B81" s="2">
        <v>38</v>
      </c>
      <c r="C81" s="17">
        <f t="shared" si="8"/>
        <v>13.73673138444591</v>
      </c>
      <c r="D81" s="17">
        <f t="shared" si="9"/>
        <v>-5.0800001202028255</v>
      </c>
      <c r="E81" s="17">
        <f t="shared" si="10"/>
        <v>51.73673138444591</v>
      </c>
      <c r="F81" s="17">
        <f t="shared" si="11"/>
        <v>32.919999879797174</v>
      </c>
      <c r="G81" s="17">
        <f t="shared" si="12"/>
        <v>1.0254995282772534</v>
      </c>
      <c r="H81" s="17">
        <f t="shared" si="13"/>
        <v>1.0051918167394267</v>
      </c>
      <c r="I81" s="17">
        <f t="shared" si="14"/>
        <v>1.0462333284039589</v>
      </c>
      <c r="K81" s="21"/>
      <c r="L81" s="21"/>
      <c r="M81" s="21"/>
      <c r="N81" s="21"/>
      <c r="O81" s="21"/>
      <c r="P81" s="21"/>
      <c r="Q81" s="21"/>
    </row>
    <row r="82" spans="1:17" ht="12.75">
      <c r="A82" s="1">
        <f t="shared" si="15"/>
        <v>40</v>
      </c>
      <c r="B82" s="2">
        <v>38.5</v>
      </c>
      <c r="C82" s="17">
        <f t="shared" si="8"/>
        <v>15.99383400113306</v>
      </c>
      <c r="D82" s="17">
        <f t="shared" si="9"/>
        <v>-5.304840976323611</v>
      </c>
      <c r="E82" s="17">
        <f t="shared" si="10"/>
        <v>54.49383400113306</v>
      </c>
      <c r="F82" s="17">
        <f t="shared" si="11"/>
        <v>33.19515902367639</v>
      </c>
      <c r="G82" s="17">
        <f t="shared" si="12"/>
        <v>1.0240559500509268</v>
      </c>
      <c r="H82" s="17">
        <f t="shared" si="13"/>
        <v>1.0037770932546084</v>
      </c>
      <c r="I82" s="17">
        <f t="shared" si="14"/>
        <v>1.044759400633388</v>
      </c>
      <c r="K82" s="21"/>
      <c r="L82" s="21"/>
      <c r="M82" s="21"/>
      <c r="N82" s="21"/>
      <c r="O82" s="21"/>
      <c r="P82" s="21"/>
      <c r="Q82" s="21"/>
    </row>
    <row r="83" spans="1:17" ht="12.75">
      <c r="A83" s="1">
        <f t="shared" si="15"/>
        <v>40</v>
      </c>
      <c r="B83" s="2">
        <v>39</v>
      </c>
      <c r="C83" s="17">
        <f t="shared" si="8"/>
        <v>19.27159560000225</v>
      </c>
      <c r="D83" s="17">
        <f t="shared" si="9"/>
        <v>-5.536826486562987</v>
      </c>
      <c r="E83" s="17">
        <f t="shared" si="10"/>
        <v>58.27159560000225</v>
      </c>
      <c r="F83" s="17">
        <f t="shared" si="11"/>
        <v>33.46317351343701</v>
      </c>
      <c r="G83" s="17">
        <f t="shared" si="12"/>
        <v>1.022695011301043</v>
      </c>
      <c r="H83" s="17">
        <f t="shared" si="13"/>
        <v>1.0024433205750185</v>
      </c>
      <c r="I83" s="17">
        <f t="shared" si="14"/>
        <v>1.0433698893113852</v>
      </c>
      <c r="K83" s="21"/>
      <c r="L83" s="21"/>
      <c r="M83" s="21"/>
      <c r="N83" s="21"/>
      <c r="O83" s="21"/>
      <c r="P83" s="21"/>
      <c r="Q83" s="21"/>
    </row>
    <row r="84" spans="1:17" ht="12.75">
      <c r="A84" s="1">
        <f t="shared" si="15"/>
        <v>40</v>
      </c>
      <c r="B84" s="2">
        <v>39.5</v>
      </c>
      <c r="C84" s="17">
        <f t="shared" si="8"/>
        <v>25.04573828959488</v>
      </c>
      <c r="D84" s="17">
        <f t="shared" si="9"/>
        <v>-5.775986035097787</v>
      </c>
      <c r="E84" s="17">
        <f t="shared" si="10"/>
        <v>64.54573828959488</v>
      </c>
      <c r="F84" s="17">
        <f t="shared" si="11"/>
        <v>33.72401396490221</v>
      </c>
      <c r="G84" s="17">
        <f t="shared" si="12"/>
        <v>1.0214118806469288</v>
      </c>
      <c r="H84" s="17">
        <f t="shared" si="13"/>
        <v>1.0011857700903668</v>
      </c>
      <c r="I84" s="17">
        <f t="shared" si="14"/>
        <v>1.042059854822045</v>
      </c>
      <c r="K84" s="21"/>
      <c r="L84" s="21"/>
      <c r="M84" s="21"/>
      <c r="N84" s="21"/>
      <c r="O84" s="21"/>
      <c r="P84" s="21"/>
      <c r="Q84" s="21"/>
    </row>
    <row r="85" spans="1:17" ht="12.75">
      <c r="A85" s="1">
        <f t="shared" si="15"/>
        <v>40</v>
      </c>
      <c r="B85" s="2">
        <v>39.8</v>
      </c>
      <c r="C85" s="17">
        <f t="shared" si="8"/>
        <v>32.85551457677981</v>
      </c>
      <c r="D85" s="17">
        <f t="shared" si="9"/>
        <v>-5.9229331346119665</v>
      </c>
      <c r="E85" s="17">
        <f t="shared" si="10"/>
        <v>72.65551457677981</v>
      </c>
      <c r="F85" s="17">
        <f t="shared" si="11"/>
        <v>33.87706686538803</v>
      </c>
      <c r="G85" s="17">
        <f t="shared" si="12"/>
        <v>1.0206774507501233</v>
      </c>
      <c r="H85" s="17">
        <f t="shared" si="13"/>
        <v>1.0004659672979646</v>
      </c>
      <c r="I85" s="17">
        <f t="shared" si="14"/>
        <v>1.0413100412469698</v>
      </c>
      <c r="K85" s="21"/>
      <c r="L85" s="21"/>
      <c r="M85" s="21"/>
      <c r="N85" s="21"/>
      <c r="O85" s="21"/>
      <c r="P85" s="21"/>
      <c r="Q85" s="21"/>
    </row>
  </sheetData>
  <sheetProtection password="C4DC" sheet="1" objects="1" scenarios="1"/>
  <mergeCells count="3">
    <mergeCell ref="K20:Q33"/>
    <mergeCell ref="A3:B3"/>
    <mergeCell ref="C3:I3"/>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Weblink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Loss Directivity Error Calculator</dc:title>
  <dc:subject/>
  <dc:creator>Bryan K. Blackburn</dc:creator>
  <cp:keywords/>
  <dc:description/>
  <cp:lastModifiedBy>John Q. Public</cp:lastModifiedBy>
  <dcterms:created xsi:type="dcterms:W3CDTF">2001-09-30T05:19:06Z</dcterms:created>
  <dcterms:modified xsi:type="dcterms:W3CDTF">2007-11-10T02:50:04Z</dcterms:modified>
  <cp:category/>
  <cp:version/>
  <cp:contentType/>
  <cp:contentStatus/>
</cp:coreProperties>
</file>